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tabRatio="702" activeTab="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AprOffset">DATE(calendarYear,4,1)-WEEKDAY(DATE(calendarYear,4,1))</definedName>
    <definedName name="AugOffset">DATE(calendarYear,8,1)-WEEKDAY(DATE(calendarYear,8,1))</definedName>
    <definedName name="calendarYear">'Jan'!$K$5</definedName>
    <definedName name="DecOffset">DATE(calendarYear,12,1)-WEEKDAY(DATE(calendarYear,12,1))</definedName>
    <definedName name="FebOffset">DATE(calendarYear,2,1)-WEEKDAY(DATE(calendarYear,2,1))</definedName>
    <definedName name="JanOffset">DATE(calendarYear,1,1)-WEEKDAY(DATE(calendarYear,1,1))</definedName>
    <definedName name="JulOffset">DATE(calendarYear,7,1)-WEEKDAY(DATE(calendarYear,7,1))</definedName>
    <definedName name="JunOffset">DATE(calendarYear,6,1)-WEEKDAY(DATE(calendarYear,6,1))</definedName>
    <definedName name="MarOffset">DATE(calendarYear,3,1)-WEEKDAY(DATE(calendarYear,3,1))</definedName>
    <definedName name="MayOffset">DATE(calendarYear,5,1)-WEEKDAY(DATE(calendarYear,5,1))</definedName>
    <definedName name="NovOffset">DATE(calendarYear,11,1)-WEEKDAY(DATE(calendarYear,11,1))</definedName>
    <definedName name="OctOffset">DATE(calendarYear,10,1)-WEEKDAY(DATE(calendarYear,10,1))</definedName>
    <definedName name="_xlnm.Print_Area" localSheetId="3">'Apr'!$B$2:$H$15</definedName>
    <definedName name="_xlnm.Print_Area" localSheetId="7">'Aug'!$B$2:$H$15</definedName>
    <definedName name="_xlnm.Print_Area" localSheetId="11">'Dec'!$B$2:$H$15</definedName>
    <definedName name="_xlnm.Print_Area" localSheetId="1">'Feb'!$B$2:$H$15</definedName>
    <definedName name="_xlnm.Print_Area" localSheetId="0">'Jan'!$B$2:$H$15</definedName>
    <definedName name="_xlnm.Print_Area" localSheetId="6">'Jul'!$B$2:$H$15</definedName>
    <definedName name="_xlnm.Print_Area" localSheetId="5">'Jun'!$B$2:$H$15</definedName>
    <definedName name="_xlnm.Print_Area" localSheetId="2">'Mar'!$B$2:$H$15</definedName>
    <definedName name="_xlnm.Print_Area" localSheetId="4">'May'!$B$2:$H$15</definedName>
    <definedName name="_xlnm.Print_Area" localSheetId="10">'Nov'!$B$2:$H$15</definedName>
    <definedName name="_xlnm.Print_Area" localSheetId="9">'Oct'!$B$2:$H$15</definedName>
    <definedName name="_xlnm.Print_Area" localSheetId="8">'Sep'!$B$2:$H$15</definedName>
    <definedName name="SepOffset">DATE(calendarYear,9,1)-WEEKDAY(DATE(calendarYear,9,1))</definedName>
  </definedNames>
  <calcPr fullCalcOnLoad="1"/>
</workbook>
</file>

<file path=xl/sharedStrings.xml><?xml version="1.0" encoding="utf-8"?>
<sst xmlns="http://schemas.openxmlformats.org/spreadsheetml/2006/main" count="97" uniqueCount="9">
  <si>
    <t>SUNDAY</t>
  </si>
  <si>
    <t>MONDAY</t>
  </si>
  <si>
    <t>TUESDAY</t>
  </si>
  <si>
    <t>WEDNESDAY</t>
  </si>
  <si>
    <t>THURSDAY</t>
  </si>
  <si>
    <t>FRIDAY</t>
  </si>
  <si>
    <t>SATURDAY</t>
  </si>
  <si>
    <t>Year</t>
  </si>
  <si>
    <t>Notes: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</si>
</sst>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d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left" vertical="top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65" fontId="0" fillId="3" borderId="10" xfId="0" applyNumberFormat="1" applyFill="1" applyBorder="1" applyAlignment="1">
      <alignment horizontal="left" vertical="top"/>
    </xf>
    <xf numFmtId="0" fontId="22" fillId="21" borderId="1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165" fontId="0" fillId="33" borderId="14" xfId="0" applyNumberFormat="1" applyFill="1" applyBorder="1" applyAlignment="1">
      <alignment horizontal="left" vertical="top"/>
    </xf>
    <xf numFmtId="165" fontId="0" fillId="33" borderId="15" xfId="0" applyNumberFormat="1" applyFill="1" applyBorder="1" applyAlignment="1">
      <alignment horizontal="left" vertical="top"/>
    </xf>
    <xf numFmtId="165" fontId="0" fillId="33" borderId="16" xfId="0" applyNumberFormat="1" applyFill="1" applyBorder="1" applyAlignment="1">
      <alignment horizontal="left" vertical="top"/>
    </xf>
    <xf numFmtId="165" fontId="0" fillId="33" borderId="17" xfId="0" applyNumberFormat="1" applyFill="1" applyBorder="1" applyAlignment="1">
      <alignment horizontal="left" vertical="top"/>
    </xf>
    <xf numFmtId="165" fontId="0" fillId="33" borderId="18" xfId="0" applyNumberFormat="1" applyFill="1" applyBorder="1" applyAlignment="1">
      <alignment horizontal="left" vertical="top"/>
    </xf>
    <xf numFmtId="165" fontId="0" fillId="33" borderId="19" xfId="0" applyNumberForma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5"/>
    <pageSetUpPr fitToPage="1"/>
  </sheetPr>
  <dimension ref="B2:K15"/>
  <sheetViews>
    <sheetView tabSelected="1" zoomScalePageLayoutView="0" workbookViewId="0" topLeftCell="A1">
      <selection activeCell="B2" sqref="B2:H2"/>
    </sheetView>
  </sheetViews>
  <sheetFormatPr defaultColWidth="9.140625" defaultRowHeight="15"/>
  <cols>
    <col min="1" max="1" width="3.8515625" style="1" customWidth="1"/>
    <col min="2" max="8" width="16.57421875" style="1" customWidth="1"/>
    <col min="9" max="9" width="3.8515625" style="1" customWidth="1"/>
    <col min="10" max="16384" width="9.140625" style="1" customWidth="1"/>
  </cols>
  <sheetData>
    <row r="2" spans="2:8" ht="39.75" customHeight="1">
      <c r="B2" s="8" t="str">
        <f>CONCATENATE("January "&amp;calendarYear)</f>
        <v>January 2016</v>
      </c>
      <c r="C2" s="9"/>
      <c r="D2" s="9"/>
      <c r="E2" s="9"/>
      <c r="F2" s="9"/>
      <c r="G2" s="9"/>
      <c r="H2" s="10"/>
    </row>
    <row r="3" spans="2:8" ht="1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</row>
    <row r="4" spans="2:8" ht="15">
      <c r="B4" s="5">
        <f>IF(AND(YEAR(JanOffset+1)=calendarYear,MONTH(JanOffset+1)=1),JanOffset+1,"")</f>
      </c>
      <c r="C4" s="5">
        <f>IF(AND(YEAR(JanOffset+2)=calendarYear,MONTH(JanOffset+2)=1),JanOffset+2,"")</f>
      </c>
      <c r="D4" s="5">
        <f>IF(AND(YEAR(JanOffset+3)=calendarYear,MONTH(JanOffset+3)=1),JanOffset+3,"")</f>
      </c>
      <c r="E4" s="5">
        <f>IF(AND(YEAR(JanOffset+4)=calendarYear,MONTH(JanOffset+4)=1),JanOffset+4,"")</f>
      </c>
      <c r="F4" s="5">
        <f>IF(AND(YEAR(JanOffset+5)=calendarYear,MONTH(JanOffset+5)=1),JanOffset+5,"")</f>
      </c>
      <c r="G4" s="5">
        <f>IF(AND(YEAR(JanOffset+6)=calendarYear,MONTH(JanOffset+6)=1),JanOffset+6,"")</f>
        <v>42370</v>
      </c>
      <c r="H4" s="5">
        <f>IF(AND(YEAR(JanOffset+7)=calendarYear,MONTH(JanOffset+7)=1),JanOffset+7,"")</f>
        <v>42371</v>
      </c>
    </row>
    <row r="5" spans="2:11" ht="51" customHeight="1">
      <c r="B5" s="2"/>
      <c r="C5" s="2"/>
      <c r="D5" s="2"/>
      <c r="E5" s="2"/>
      <c r="F5" s="2"/>
      <c r="G5" s="2"/>
      <c r="H5" s="2"/>
      <c r="J5" s="3" t="s">
        <v>7</v>
      </c>
      <c r="K5" s="4">
        <v>2016</v>
      </c>
    </row>
    <row r="6" spans="2:8" ht="15">
      <c r="B6" s="5">
        <f>IF(AND(YEAR(JanOffset+8)=calendarYear,MONTH(JanOffset+8)=1),JanOffset+8,"")</f>
        <v>42372</v>
      </c>
      <c r="C6" s="5">
        <f>IF(AND(YEAR(JanOffset+9)=calendarYear,MONTH(JanOffset+9)=1),JanOffset+9,"")</f>
        <v>42373</v>
      </c>
      <c r="D6" s="5">
        <f>IF(AND(YEAR(JanOffset+10)=calendarYear,MONTH(JanOffset+10)=1),JanOffset+10,"")</f>
        <v>42374</v>
      </c>
      <c r="E6" s="5">
        <f>IF(AND(YEAR(JanOffset+11)=calendarYear,MONTH(JanOffset+11)=1),JanOffset+11,"")</f>
        <v>42375</v>
      </c>
      <c r="F6" s="5">
        <f>IF(AND(YEAR(JanOffset+12)=calendarYear,MONTH(JanOffset+12)=1),JanOffset+12,"")</f>
        <v>42376</v>
      </c>
      <c r="G6" s="5">
        <f>IF(AND(YEAR(JanOffset+13)=calendarYear,MONTH(JanOffset+13)=1),JanOffset+13,"")</f>
        <v>42377</v>
      </c>
      <c r="H6" s="5">
        <f>IF(AND(YEAR(JanOffset+14)=calendarYear,MONTH(JanOffset+14)=1),JanOffset+14,"")</f>
        <v>42378</v>
      </c>
    </row>
    <row r="7" spans="2:11" ht="51" customHeight="1">
      <c r="B7" s="2"/>
      <c r="C7" s="2"/>
      <c r="D7" s="2"/>
      <c r="E7" s="2"/>
      <c r="F7" s="2"/>
      <c r="G7" s="2"/>
      <c r="H7" s="2"/>
      <c r="J7" s="7"/>
      <c r="K7" s="3"/>
    </row>
    <row r="8" spans="2:8" ht="15">
      <c r="B8" s="5">
        <f>IF(AND(YEAR(JanOffset+15)=calendarYear,MONTH(JanOffset+15)=1),JanOffset+15,"")</f>
        <v>42379</v>
      </c>
      <c r="C8" s="5">
        <f>IF(AND(YEAR(JanOffset+16)=calendarYear,MONTH(JanOffset+16)=1),JanOffset+16,"")</f>
        <v>42380</v>
      </c>
      <c r="D8" s="5">
        <f>IF(AND(YEAR(JanOffset+17)=calendarYear,MONTH(JanOffset+17)=1),JanOffset+17,"")</f>
        <v>42381</v>
      </c>
      <c r="E8" s="5">
        <f>IF(AND(YEAR(JanOffset+18)=calendarYear,MONTH(JanOffset+18)=1),JanOffset+18,"")</f>
        <v>42382</v>
      </c>
      <c r="F8" s="5">
        <f>IF(AND(YEAR(JanOffset+19)=calendarYear,MONTH(JanOffset+19)=1),JanOffset+19,"")</f>
        <v>42383</v>
      </c>
      <c r="G8" s="5">
        <f>IF(AND(YEAR(JanOffset+20)=calendarYear,MONTH(JanOffset+20)=1),JanOffset+20,"")</f>
        <v>42384</v>
      </c>
      <c r="H8" s="5">
        <f>IF(AND(YEAR(JanOffset+21)=calendarYear,MONTH(JanOffset+21)=1),JanOffset+21,"")</f>
        <v>42385</v>
      </c>
    </row>
    <row r="9" spans="2:8" ht="51" customHeight="1">
      <c r="B9" s="2"/>
      <c r="C9" s="2"/>
      <c r="D9" s="2"/>
      <c r="E9" s="2"/>
      <c r="F9" s="2"/>
      <c r="G9" s="2"/>
      <c r="H9" s="2"/>
    </row>
    <row r="10" spans="2:8" ht="15">
      <c r="B10" s="5">
        <f>IF(AND(YEAR(JanOffset+22)=calendarYear,MONTH(JanOffset+22)=1),JanOffset+22,"")</f>
        <v>42386</v>
      </c>
      <c r="C10" s="5">
        <f>IF(AND(YEAR(JanOffset+23)=calendarYear,MONTH(JanOffset+23)=1),JanOffset+23,"")</f>
        <v>42387</v>
      </c>
      <c r="D10" s="5">
        <f>IF(AND(YEAR(JanOffset+24)=calendarYear,MONTH(JanOffset+24)=1),JanOffset+24,"")</f>
        <v>42388</v>
      </c>
      <c r="E10" s="5">
        <f>IF(AND(YEAR(JanOffset+25)=calendarYear,MONTH(JanOffset+25)=1),JanOffset+25,"")</f>
        <v>42389</v>
      </c>
      <c r="F10" s="5">
        <f>IF(AND(YEAR(JanOffset+26)=calendarYear,MONTH(JanOffset+26)=1),JanOffset+26,"")</f>
        <v>42390</v>
      </c>
      <c r="G10" s="5">
        <f>IF(AND(YEAR(JanOffset+27)=calendarYear,MONTH(JanOffset+27)=1),JanOffset+27,"")</f>
        <v>42391</v>
      </c>
      <c r="H10" s="5">
        <f>IF(AND(YEAR(JanOffset+28)=calendarYear,MONTH(JanOffset+28)=1),JanOffset+28,"")</f>
        <v>42392</v>
      </c>
    </row>
    <row r="11" spans="2:8" ht="51" customHeight="1">
      <c r="B11" s="2"/>
      <c r="C11" s="2"/>
      <c r="D11" s="2"/>
      <c r="E11" s="2"/>
      <c r="F11" s="2"/>
      <c r="G11" s="2"/>
      <c r="H11" s="2"/>
    </row>
    <row r="12" spans="2:8" ht="15">
      <c r="B12" s="5">
        <f>IF(AND(YEAR(JanOffset+29)=calendarYear,MONTH(JanOffset+29)=1),JanOffset+29,"")</f>
        <v>42393</v>
      </c>
      <c r="C12" s="5">
        <f>IF(AND(YEAR(JanOffset+30)=calendarYear,MONTH(JanOffset+30)=1),JanOffset+30,"")</f>
        <v>42394</v>
      </c>
      <c r="D12" s="5">
        <f>IF(AND(YEAR(JanOffset+31)=calendarYear,MONTH(JanOffset+31)=1),JanOffset+31,"")</f>
        <v>42395</v>
      </c>
      <c r="E12" s="5">
        <f>IF(AND(YEAR(JanOffset+32)=calendarYear,MONTH(JanOffset+32)=1),JanOffset+32,"")</f>
        <v>42396</v>
      </c>
      <c r="F12" s="5">
        <f>IF(AND(YEAR(JanOffset+33)=calendarYear,MONTH(JanOffset+33)=1),JanOffset+33,"")</f>
        <v>42397</v>
      </c>
      <c r="G12" s="5">
        <f>IF(AND(YEAR(JanOffset+34)=calendarYear,MONTH(JanOffset+34)=1),JanOffset+34,"")</f>
        <v>42398</v>
      </c>
      <c r="H12" s="5">
        <f>IF(AND(YEAR(JanOffset+35)=calendarYear,MONTH(JanOffset+35)=1),JanOffset+35,"")</f>
        <v>42399</v>
      </c>
    </row>
    <row r="13" spans="2:8" ht="51" customHeight="1">
      <c r="B13" s="2"/>
      <c r="C13" s="2"/>
      <c r="D13" s="2"/>
      <c r="E13" s="2"/>
      <c r="F13" s="2"/>
      <c r="G13" s="2"/>
      <c r="H13" s="2"/>
    </row>
    <row r="14" spans="2:8" ht="15">
      <c r="B14" s="5">
        <f>IF(AND(YEAR(JanOffset+36)=calendarYear,MONTH(JanOffset+36)=1),JanOffset+36,"")</f>
        <v>42400</v>
      </c>
      <c r="C14" s="5">
        <f>IF(AND(YEAR(JanOffset+37)=calendarYear,MONTH(JanOffset+37)=1),JanOffset+37,"")</f>
      </c>
      <c r="D14" s="11" t="s">
        <v>8</v>
      </c>
      <c r="E14" s="12"/>
      <c r="F14" s="12"/>
      <c r="G14" s="12"/>
      <c r="H14" s="13"/>
    </row>
    <row r="15" spans="2:8" ht="51" customHeight="1">
      <c r="B15" s="2"/>
      <c r="C15" s="2"/>
      <c r="D15" s="14"/>
      <c r="E15" s="15"/>
      <c r="F15" s="15"/>
      <c r="G15" s="15"/>
      <c r="H15" s="16"/>
    </row>
  </sheetData>
  <sheetProtection/>
  <mergeCells count="2">
    <mergeCell ref="B2:H2"/>
    <mergeCell ref="D14:H15"/>
  </mergeCells>
  <printOptions horizontalCentered="1" verticalCentered="1"/>
  <pageMargins left="1" right="1" top="1" bottom="1" header="0.5" footer="0.5"/>
  <pageSetup fitToHeight="1" fitToWidth="1" horizontalDpi="600" verticalDpi="6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2:H15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3.8515625" style="1" customWidth="1"/>
    <col min="2" max="8" width="16.57421875" style="1" customWidth="1"/>
    <col min="9" max="9" width="3.8515625" style="1" customWidth="1"/>
    <col min="10" max="16384" width="9.140625" style="1" customWidth="1"/>
  </cols>
  <sheetData>
    <row r="2" spans="2:8" ht="39.75" customHeight="1">
      <c r="B2" s="8" t="str">
        <f>CONCATENATE("October "&amp;calendarYear)</f>
        <v>October 2016</v>
      </c>
      <c r="C2" s="9"/>
      <c r="D2" s="9"/>
      <c r="E2" s="9"/>
      <c r="F2" s="9"/>
      <c r="G2" s="9"/>
      <c r="H2" s="10"/>
    </row>
    <row r="3" spans="2:8" ht="1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</row>
    <row r="4" spans="2:8" ht="15">
      <c r="B4" s="5">
        <f>IF(AND(YEAR(OctOffset+1)=calendarYear,MONTH(OctOffset+1)=10),OctOffset+1,"")</f>
      </c>
      <c r="C4" s="5">
        <f>IF(AND(YEAR(OctOffset+2)=calendarYear,MONTH(OctOffset+2)=10),OctOffset+2,"")</f>
      </c>
      <c r="D4" s="5">
        <f>IF(AND(YEAR(OctOffset+3)=calendarYear,MONTH(OctOffset+3)=10),OctOffset+3,"")</f>
      </c>
      <c r="E4" s="5">
        <f>IF(AND(YEAR(OctOffset+4)=calendarYear,MONTH(OctOffset+4)=10),OctOffset+4,"")</f>
      </c>
      <c r="F4" s="5">
        <f>IF(AND(YEAR(OctOffset+5)=calendarYear,MONTH(OctOffset+5)=10),OctOffset+5,"")</f>
      </c>
      <c r="G4" s="5">
        <f>IF(AND(YEAR(OctOffset+6)=calendarYear,MONTH(OctOffset+6)=10),OctOffset+6,"")</f>
      </c>
      <c r="H4" s="5">
        <f>IF(AND(YEAR(OctOffset+7)=calendarYear,MONTH(OctOffset+7)=10),OctOffset+7,"")</f>
        <v>42644</v>
      </c>
    </row>
    <row r="5" spans="2:8" ht="51" customHeight="1">
      <c r="B5" s="2"/>
      <c r="C5" s="2"/>
      <c r="D5" s="2"/>
      <c r="E5" s="2"/>
      <c r="F5" s="2"/>
      <c r="G5" s="2"/>
      <c r="H5" s="2"/>
    </row>
    <row r="6" spans="2:8" ht="15">
      <c r="B6" s="5">
        <f>IF(AND(YEAR(OctOffset+8)=calendarYear,MONTH(OctOffset+8)=10),OctOffset+8,"")</f>
        <v>42645</v>
      </c>
      <c r="C6" s="5">
        <f>IF(AND(YEAR(OctOffset+9)=calendarYear,MONTH(OctOffset+9)=10),OctOffset+9,"")</f>
        <v>42646</v>
      </c>
      <c r="D6" s="5">
        <f>IF(AND(YEAR(OctOffset+10)=calendarYear,MONTH(OctOffset+10)=10),OctOffset+10,"")</f>
        <v>42647</v>
      </c>
      <c r="E6" s="5">
        <f>IF(AND(YEAR(OctOffset+11)=calendarYear,MONTH(OctOffset+11)=10),OctOffset+11,"")</f>
        <v>42648</v>
      </c>
      <c r="F6" s="5">
        <f>IF(AND(YEAR(OctOffset+12)=calendarYear,MONTH(OctOffset+12)=10),OctOffset+12,"")</f>
        <v>42649</v>
      </c>
      <c r="G6" s="5">
        <f>IF(AND(YEAR(OctOffset+13)=calendarYear,MONTH(OctOffset+13)=10),OctOffset+13,"")</f>
        <v>42650</v>
      </c>
      <c r="H6" s="5">
        <f>IF(AND(YEAR(OctOffset+14)=calendarYear,MONTH(OctOffset+14)=10),OctOffset+14,"")</f>
        <v>42651</v>
      </c>
    </row>
    <row r="7" spans="2:8" ht="51" customHeight="1">
      <c r="B7" s="2"/>
      <c r="C7" s="2"/>
      <c r="D7" s="2"/>
      <c r="E7" s="2"/>
      <c r="F7" s="2"/>
      <c r="G7" s="2"/>
      <c r="H7" s="2"/>
    </row>
    <row r="8" spans="2:8" ht="15">
      <c r="B8" s="5">
        <f>IF(AND(YEAR(OctOffset+15)=calendarYear,MONTH(OctOffset+15)=10),OctOffset+15,"")</f>
        <v>42652</v>
      </c>
      <c r="C8" s="5">
        <f>IF(AND(YEAR(OctOffset+16)=calendarYear,MONTH(OctOffset+16)=10),OctOffset+16,"")</f>
        <v>42653</v>
      </c>
      <c r="D8" s="5">
        <f>IF(AND(YEAR(OctOffset+17)=calendarYear,MONTH(OctOffset+17)=10),OctOffset+17,"")</f>
        <v>42654</v>
      </c>
      <c r="E8" s="5">
        <f>IF(AND(YEAR(OctOffset+18)=calendarYear,MONTH(OctOffset+18)=10),OctOffset+18,"")</f>
        <v>42655</v>
      </c>
      <c r="F8" s="5">
        <f>IF(AND(YEAR(OctOffset+19)=calendarYear,MONTH(OctOffset+19)=10),OctOffset+19,"")</f>
        <v>42656</v>
      </c>
      <c r="G8" s="5">
        <f>IF(AND(YEAR(OctOffset+20)=calendarYear,MONTH(OctOffset+20)=10),OctOffset+20,"")</f>
        <v>42657</v>
      </c>
      <c r="H8" s="5">
        <f>IF(AND(YEAR(OctOffset+21)=calendarYear,MONTH(OctOffset+21)=10),OctOffset+21,"")</f>
        <v>42658</v>
      </c>
    </row>
    <row r="9" spans="2:8" ht="51" customHeight="1">
      <c r="B9" s="2"/>
      <c r="C9" s="2"/>
      <c r="D9" s="2"/>
      <c r="E9" s="2"/>
      <c r="F9" s="2"/>
      <c r="G9" s="2"/>
      <c r="H9" s="2"/>
    </row>
    <row r="10" spans="2:8" ht="15">
      <c r="B10" s="5">
        <f>IF(AND(YEAR(OctOffset+22)=calendarYear,MONTH(OctOffset+22)=10),OctOffset+22,"")</f>
        <v>42659</v>
      </c>
      <c r="C10" s="5">
        <f>IF(AND(YEAR(OctOffset+23)=calendarYear,MONTH(OctOffset+23)=10),OctOffset+23,"")</f>
        <v>42660</v>
      </c>
      <c r="D10" s="5">
        <f>IF(AND(YEAR(OctOffset+24)=calendarYear,MONTH(OctOffset+24)=10),OctOffset+24,"")</f>
        <v>42661</v>
      </c>
      <c r="E10" s="5">
        <f>IF(AND(YEAR(OctOffset+25)=calendarYear,MONTH(OctOffset+25)=10),OctOffset+25,"")</f>
        <v>42662</v>
      </c>
      <c r="F10" s="5">
        <f>IF(AND(YEAR(OctOffset+26)=calendarYear,MONTH(OctOffset+26)=10),OctOffset+26,"")</f>
        <v>42663</v>
      </c>
      <c r="G10" s="5">
        <f>IF(AND(YEAR(OctOffset+27)=calendarYear,MONTH(OctOffset+27)=10),OctOffset+27,"")</f>
        <v>42664</v>
      </c>
      <c r="H10" s="5">
        <f>IF(AND(YEAR(OctOffset+28)=calendarYear,MONTH(OctOffset+28)=10),OctOffset+28,"")</f>
        <v>42665</v>
      </c>
    </row>
    <row r="11" spans="2:8" ht="51" customHeight="1">
      <c r="B11" s="2"/>
      <c r="C11" s="2"/>
      <c r="D11" s="2"/>
      <c r="E11" s="2"/>
      <c r="F11" s="2"/>
      <c r="G11" s="2"/>
      <c r="H11" s="2"/>
    </row>
    <row r="12" spans="2:8" ht="15">
      <c r="B12" s="5">
        <f>IF(AND(YEAR(OctOffset+29)=calendarYear,MONTH(OctOffset+29)=10),OctOffset+29,"")</f>
        <v>42666</v>
      </c>
      <c r="C12" s="5">
        <f>IF(AND(YEAR(OctOffset+30)=calendarYear,MONTH(OctOffset+30)=10),OctOffset+30,"")</f>
        <v>42667</v>
      </c>
      <c r="D12" s="5">
        <f>IF(AND(YEAR(OctOffset+31)=calendarYear,MONTH(OctOffset+31)=10),OctOffset+31,"")</f>
        <v>42668</v>
      </c>
      <c r="E12" s="5">
        <f>IF(AND(YEAR(OctOffset+32)=calendarYear,MONTH(OctOffset+32)=10),OctOffset+32,"")</f>
        <v>42669</v>
      </c>
      <c r="F12" s="5">
        <f>IF(AND(YEAR(OctOffset+33)=calendarYear,MONTH(OctOffset+33)=10),OctOffset+33,"")</f>
        <v>42670</v>
      </c>
      <c r="G12" s="5">
        <f>IF(AND(YEAR(OctOffset+34)=calendarYear,MONTH(OctOffset+34)=10),OctOffset+34,"")</f>
        <v>42671</v>
      </c>
      <c r="H12" s="5">
        <f>IF(AND(YEAR(OctOffset+35)=calendarYear,MONTH(OctOffset+35)=10),OctOffset+35,"")</f>
        <v>42672</v>
      </c>
    </row>
    <row r="13" spans="2:8" ht="51" customHeight="1">
      <c r="B13" s="2"/>
      <c r="C13" s="2"/>
      <c r="D13" s="2"/>
      <c r="E13" s="2"/>
      <c r="F13" s="2"/>
      <c r="G13" s="2"/>
      <c r="H13" s="2"/>
    </row>
    <row r="14" spans="2:8" ht="15">
      <c r="B14" s="5">
        <f>IF(AND(YEAR(OctOffset+36)=calendarYear,MONTH(OctOffset+36)=10),OctOffset+36,"")</f>
        <v>42673</v>
      </c>
      <c r="C14" s="5">
        <f>IF(AND(YEAR(OctOffset+37)=calendarYear,MONTH(OctOffset+37)=10),OctOffset+37,"")</f>
        <v>42674</v>
      </c>
      <c r="D14" s="11" t="s">
        <v>8</v>
      </c>
      <c r="E14" s="12"/>
      <c r="F14" s="12"/>
      <c r="G14" s="12"/>
      <c r="H14" s="13"/>
    </row>
    <row r="15" spans="2:8" ht="51" customHeight="1">
      <c r="B15" s="2"/>
      <c r="C15" s="2"/>
      <c r="D15" s="14"/>
      <c r="E15" s="15"/>
      <c r="F15" s="15"/>
      <c r="G15" s="15"/>
      <c r="H15" s="16"/>
    </row>
  </sheetData>
  <sheetProtection/>
  <mergeCells count="2">
    <mergeCell ref="B2:H2"/>
    <mergeCell ref="D14:H15"/>
  </mergeCells>
  <printOptions horizontalCentered="1" verticalCentered="1"/>
  <pageMargins left="1" right="1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theme="5"/>
    <pageSetUpPr fitToPage="1"/>
  </sheetPr>
  <dimension ref="B2:H15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3.8515625" style="1" customWidth="1"/>
    <col min="2" max="8" width="16.57421875" style="1" customWidth="1"/>
    <col min="9" max="9" width="3.8515625" style="1" customWidth="1"/>
    <col min="10" max="16384" width="9.140625" style="1" customWidth="1"/>
  </cols>
  <sheetData>
    <row r="2" spans="2:8" ht="39.75" customHeight="1">
      <c r="B2" s="8" t="str">
        <f>CONCATENATE("November "&amp;calendarYear)</f>
        <v>November 2016</v>
      </c>
      <c r="C2" s="9"/>
      <c r="D2" s="9"/>
      <c r="E2" s="9"/>
      <c r="F2" s="9"/>
      <c r="G2" s="9"/>
      <c r="H2" s="10"/>
    </row>
    <row r="3" spans="2:8" ht="1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</row>
    <row r="4" spans="2:8" ht="15">
      <c r="B4" s="5">
        <f>IF(AND(YEAR(NovOffset+1)=calendarYear,MONTH(NovOffset+1)=11),NovOffset+1,"")</f>
      </c>
      <c r="C4" s="5">
        <f>IF(AND(YEAR(NovOffset+2)=calendarYear,MONTH(NovOffset+2)=11),NovOffset+2,"")</f>
      </c>
      <c r="D4" s="5">
        <f>IF(AND(YEAR(NovOffset+3)=calendarYear,MONTH(NovOffset+3)=11),NovOffset+3,"")</f>
        <v>42675</v>
      </c>
      <c r="E4" s="5">
        <f>IF(AND(YEAR(NovOffset+4)=calendarYear,MONTH(NovOffset+4)=11),NovOffset+4,"")</f>
        <v>42676</v>
      </c>
      <c r="F4" s="5">
        <f>IF(AND(YEAR(NovOffset+5)=calendarYear,MONTH(NovOffset+5)=11),NovOffset+5,"")</f>
        <v>42677</v>
      </c>
      <c r="G4" s="5">
        <f>IF(AND(YEAR(NovOffset+6)=calendarYear,MONTH(NovOffset+6)=11),NovOffset+6,"")</f>
        <v>42678</v>
      </c>
      <c r="H4" s="5">
        <f>IF(AND(YEAR(NovOffset+7)=calendarYear,MONTH(NovOffset+7)=11),NovOffset+7,"")</f>
        <v>42679</v>
      </c>
    </row>
    <row r="5" spans="2:8" ht="51" customHeight="1">
      <c r="B5" s="2"/>
      <c r="C5" s="2"/>
      <c r="D5" s="2"/>
      <c r="E5" s="2"/>
      <c r="F5" s="2"/>
      <c r="G5" s="2"/>
      <c r="H5" s="2"/>
    </row>
    <row r="6" spans="2:8" ht="15">
      <c r="B6" s="5">
        <f>IF(AND(YEAR(NovOffset+8)=calendarYear,MONTH(NovOffset+8)=11),NovOffset+8,"")</f>
        <v>42680</v>
      </c>
      <c r="C6" s="5">
        <f>IF(AND(YEAR(NovOffset+9)=calendarYear,MONTH(NovOffset+9)=11),NovOffset+9,"")</f>
        <v>42681</v>
      </c>
      <c r="D6" s="5">
        <f>IF(AND(YEAR(NovOffset+10)=calendarYear,MONTH(NovOffset+10)=11),NovOffset+10,"")</f>
        <v>42682</v>
      </c>
      <c r="E6" s="5">
        <f>IF(AND(YEAR(NovOffset+11)=calendarYear,MONTH(NovOffset+11)=11),NovOffset+11,"")</f>
        <v>42683</v>
      </c>
      <c r="F6" s="5">
        <f>IF(AND(YEAR(NovOffset+12)=calendarYear,MONTH(NovOffset+12)=11),NovOffset+12,"")</f>
        <v>42684</v>
      </c>
      <c r="G6" s="5">
        <f>IF(AND(YEAR(NovOffset+13)=calendarYear,MONTH(NovOffset+13)=11),NovOffset+13,"")</f>
        <v>42685</v>
      </c>
      <c r="H6" s="5">
        <f>IF(AND(YEAR(NovOffset+14)=calendarYear,MONTH(NovOffset+14)=11),NovOffset+14,"")</f>
        <v>42686</v>
      </c>
    </row>
    <row r="7" spans="2:8" ht="51" customHeight="1">
      <c r="B7" s="2"/>
      <c r="C7" s="2"/>
      <c r="D7" s="2"/>
      <c r="E7" s="2"/>
      <c r="F7" s="2"/>
      <c r="G7" s="2"/>
      <c r="H7" s="2"/>
    </row>
    <row r="8" spans="2:8" ht="15">
      <c r="B8" s="5">
        <f>IF(AND(YEAR(NovOffset+15)=calendarYear,MONTH(NovOffset+15)=11),NovOffset+15,"")</f>
        <v>42687</v>
      </c>
      <c r="C8" s="5">
        <f>IF(AND(YEAR(NovOffset+16)=calendarYear,MONTH(NovOffset+16)=11),NovOffset+16,"")</f>
        <v>42688</v>
      </c>
      <c r="D8" s="5">
        <f>IF(AND(YEAR(NovOffset+17)=calendarYear,MONTH(NovOffset+17)=11),NovOffset+17,"")</f>
        <v>42689</v>
      </c>
      <c r="E8" s="5">
        <f>IF(AND(YEAR(NovOffset+18)=calendarYear,MONTH(NovOffset+18)=11),NovOffset+18,"")</f>
        <v>42690</v>
      </c>
      <c r="F8" s="5">
        <f>IF(AND(YEAR(NovOffset+19)=calendarYear,MONTH(NovOffset+19)=11),NovOffset+19,"")</f>
        <v>42691</v>
      </c>
      <c r="G8" s="5">
        <f>IF(AND(YEAR(NovOffset+20)=calendarYear,MONTH(NovOffset+20)=11),NovOffset+20,"")</f>
        <v>42692</v>
      </c>
      <c r="H8" s="5">
        <f>IF(AND(YEAR(NovOffset+21)=calendarYear,MONTH(NovOffset+21)=11),NovOffset+21,"")</f>
        <v>42693</v>
      </c>
    </row>
    <row r="9" spans="2:8" ht="51" customHeight="1">
      <c r="B9" s="2"/>
      <c r="C9" s="2"/>
      <c r="D9" s="2"/>
      <c r="E9" s="2"/>
      <c r="F9" s="2"/>
      <c r="G9" s="2"/>
      <c r="H9" s="2"/>
    </row>
    <row r="10" spans="2:8" ht="15">
      <c r="B10" s="5">
        <f>IF(AND(YEAR(NovOffset+22)=calendarYear,MONTH(NovOffset+22)=11),NovOffset+22,"")</f>
        <v>42694</v>
      </c>
      <c r="C10" s="5">
        <f>IF(AND(YEAR(NovOffset+23)=calendarYear,MONTH(NovOffset+23)=11),NovOffset+23,"")</f>
        <v>42695</v>
      </c>
      <c r="D10" s="5">
        <f>IF(AND(YEAR(NovOffset+24)=calendarYear,MONTH(NovOffset+24)=11),NovOffset+24,"")</f>
        <v>42696</v>
      </c>
      <c r="E10" s="5">
        <f>IF(AND(YEAR(NovOffset+25)=calendarYear,MONTH(NovOffset+25)=11),NovOffset+25,"")</f>
        <v>42697</v>
      </c>
      <c r="F10" s="5">
        <f>IF(AND(YEAR(NovOffset+26)=calendarYear,MONTH(NovOffset+26)=11),NovOffset+26,"")</f>
        <v>42698</v>
      </c>
      <c r="G10" s="5">
        <f>IF(AND(YEAR(NovOffset+27)=calendarYear,MONTH(NovOffset+27)=11),NovOffset+27,"")</f>
        <v>42699</v>
      </c>
      <c r="H10" s="5">
        <f>IF(AND(YEAR(NovOffset+28)=calendarYear,MONTH(NovOffset+28)=11),NovOffset+28,"")</f>
        <v>42700</v>
      </c>
    </row>
    <row r="11" spans="2:8" ht="51" customHeight="1">
      <c r="B11" s="2"/>
      <c r="C11" s="2"/>
      <c r="D11" s="2"/>
      <c r="E11" s="2"/>
      <c r="F11" s="2"/>
      <c r="G11" s="2"/>
      <c r="H11" s="2"/>
    </row>
    <row r="12" spans="2:8" ht="15">
      <c r="B12" s="5">
        <f>IF(AND(YEAR(NovOffset+29)=calendarYear,MONTH(NovOffset+29)=11),NovOffset+29,"")</f>
        <v>42701</v>
      </c>
      <c r="C12" s="5">
        <f>IF(AND(YEAR(NovOffset+30)=calendarYear,MONTH(NovOffset+30)=11),NovOffset+30,"")</f>
        <v>42702</v>
      </c>
      <c r="D12" s="5">
        <f>IF(AND(YEAR(NovOffset+31)=calendarYear,MONTH(NovOffset+31)=11),NovOffset+31,"")</f>
        <v>42703</v>
      </c>
      <c r="E12" s="5">
        <f>IF(AND(YEAR(NovOffset+32)=calendarYear,MONTH(NovOffset+32)=11),NovOffset+32,"")</f>
        <v>42704</v>
      </c>
      <c r="F12" s="5">
        <f>IF(AND(YEAR(NovOffset+33)=calendarYear,MONTH(NovOffset+33)=11),NovOffset+33,"")</f>
      </c>
      <c r="G12" s="5">
        <f>IF(AND(YEAR(NovOffset+34)=calendarYear,MONTH(NovOffset+34)=11),NovOffset+34,"")</f>
      </c>
      <c r="H12" s="5">
        <f>IF(AND(YEAR(NovOffset+35)=calendarYear,MONTH(NovOffset+35)=11),NovOffset+35,"")</f>
      </c>
    </row>
    <row r="13" spans="2:8" ht="51" customHeight="1">
      <c r="B13" s="2"/>
      <c r="C13" s="2"/>
      <c r="D13" s="2"/>
      <c r="E13" s="2"/>
      <c r="F13" s="2"/>
      <c r="G13" s="2"/>
      <c r="H13" s="2"/>
    </row>
    <row r="14" spans="2:8" ht="15">
      <c r="B14" s="5">
        <f>IF(AND(YEAR(NovOffset+36)=calendarYear,MONTH(NovOffset+36)=11),NovOffset+36,"")</f>
      </c>
      <c r="C14" s="5">
        <f>IF(AND(YEAR(NovOffset+37)=calendarYear,MONTH(NovOffset+37)=11),NovOffset+37,"")</f>
      </c>
      <c r="D14" s="11" t="s">
        <v>8</v>
      </c>
      <c r="E14" s="12"/>
      <c r="F14" s="12"/>
      <c r="G14" s="12"/>
      <c r="H14" s="13"/>
    </row>
    <row r="15" spans="2:8" ht="51" customHeight="1">
      <c r="B15" s="2"/>
      <c r="C15" s="2"/>
      <c r="D15" s="14"/>
      <c r="E15" s="15"/>
      <c r="F15" s="15"/>
      <c r="G15" s="15"/>
      <c r="H15" s="16"/>
    </row>
  </sheetData>
  <sheetProtection/>
  <mergeCells count="2">
    <mergeCell ref="B2:H2"/>
    <mergeCell ref="D14:H15"/>
  </mergeCells>
  <printOptions horizontalCentered="1" verticalCentered="1"/>
  <pageMargins left="1" right="1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B2:H15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3.8515625" style="1" customWidth="1"/>
    <col min="2" max="8" width="16.57421875" style="1" customWidth="1"/>
    <col min="9" max="9" width="3.8515625" style="1" customWidth="1"/>
    <col min="10" max="16384" width="9.140625" style="1" customWidth="1"/>
  </cols>
  <sheetData>
    <row r="2" spans="2:8" ht="39.75" customHeight="1">
      <c r="B2" s="8" t="str">
        <f>CONCATENATE("December "&amp;calendarYear)</f>
        <v>December 2016</v>
      </c>
      <c r="C2" s="9"/>
      <c r="D2" s="9"/>
      <c r="E2" s="9"/>
      <c r="F2" s="9"/>
      <c r="G2" s="9"/>
      <c r="H2" s="10"/>
    </row>
    <row r="3" spans="2:8" ht="1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</row>
    <row r="4" spans="2:8" ht="15">
      <c r="B4" s="5">
        <f>IF(AND(YEAR(DecOffset+1)=calendarYear,MONTH(DecOffset+1)=12),DecOffset+1,"")</f>
      </c>
      <c r="C4" s="5">
        <f>IF(AND(YEAR(DecOffset+2)=calendarYear,MONTH(DecOffset+2)=12),DecOffset+2,"")</f>
      </c>
      <c r="D4" s="5">
        <f>IF(AND(YEAR(DecOffset+3)=calendarYear,MONTH(DecOffset+3)=12),DecOffset+3,"")</f>
      </c>
      <c r="E4" s="5">
        <f>IF(AND(YEAR(DecOffset+4)=calendarYear,MONTH(DecOffset+4)=12),DecOffset+4,"")</f>
      </c>
      <c r="F4" s="5">
        <f>IF(AND(YEAR(DecOffset+5)=calendarYear,MONTH(DecOffset+5)=12),DecOffset+5,"")</f>
        <v>42705</v>
      </c>
      <c r="G4" s="5">
        <f>IF(AND(YEAR(DecOffset+6)=calendarYear,MONTH(DecOffset+6)=12),DecOffset+6,"")</f>
        <v>42706</v>
      </c>
      <c r="H4" s="5">
        <f>IF(AND(YEAR(DecOffset+7)=calendarYear,MONTH(DecOffset+7)=12),DecOffset+7,"")</f>
        <v>42707</v>
      </c>
    </row>
    <row r="5" spans="2:8" ht="51" customHeight="1">
      <c r="B5" s="2"/>
      <c r="C5" s="2"/>
      <c r="D5" s="2"/>
      <c r="E5" s="2"/>
      <c r="F5" s="2"/>
      <c r="G5" s="2"/>
      <c r="H5" s="2"/>
    </row>
    <row r="6" spans="2:8" ht="15">
      <c r="B6" s="5">
        <f>IF(AND(YEAR(DecOffset+8)=calendarYear,MONTH(DecOffset+8)=12),DecOffset+8,"")</f>
        <v>42708</v>
      </c>
      <c r="C6" s="5">
        <f>IF(AND(YEAR(DecOffset+9)=calendarYear,MONTH(DecOffset+9)=12),DecOffset+9,"")</f>
        <v>42709</v>
      </c>
      <c r="D6" s="5">
        <f>IF(AND(YEAR(DecOffset+10)=calendarYear,MONTH(DecOffset+10)=12),DecOffset+10,"")</f>
        <v>42710</v>
      </c>
      <c r="E6" s="5">
        <f>IF(AND(YEAR(DecOffset+11)=calendarYear,MONTH(DecOffset+11)=12),DecOffset+11,"")</f>
        <v>42711</v>
      </c>
      <c r="F6" s="5">
        <f>IF(AND(YEAR(DecOffset+12)=calendarYear,MONTH(DecOffset+12)=12),DecOffset+12,"")</f>
        <v>42712</v>
      </c>
      <c r="G6" s="5">
        <f>IF(AND(YEAR(DecOffset+13)=calendarYear,MONTH(DecOffset+13)=12),DecOffset+13,"")</f>
        <v>42713</v>
      </c>
      <c r="H6" s="5">
        <f>IF(AND(YEAR(DecOffset+14)=calendarYear,MONTH(DecOffset+14)=12),DecOffset+14,"")</f>
        <v>42714</v>
      </c>
    </row>
    <row r="7" spans="2:8" ht="51" customHeight="1">
      <c r="B7" s="2"/>
      <c r="C7" s="2"/>
      <c r="D7" s="2"/>
      <c r="E7" s="2"/>
      <c r="F7" s="2"/>
      <c r="G7" s="2"/>
      <c r="H7" s="2"/>
    </row>
    <row r="8" spans="2:8" ht="15">
      <c r="B8" s="5">
        <f>IF(AND(YEAR(DecOffset+15)=calendarYear,MONTH(DecOffset+15)=12),DecOffset+15,"")</f>
        <v>42715</v>
      </c>
      <c r="C8" s="5">
        <f>IF(AND(YEAR(DecOffset+16)=calendarYear,MONTH(DecOffset+16)=12),DecOffset+16,"")</f>
        <v>42716</v>
      </c>
      <c r="D8" s="5">
        <f>IF(AND(YEAR(DecOffset+17)=calendarYear,MONTH(DecOffset+17)=12),DecOffset+17,"")</f>
        <v>42717</v>
      </c>
      <c r="E8" s="5">
        <f>IF(AND(YEAR(DecOffset+18)=calendarYear,MONTH(DecOffset+18)=12),DecOffset+18,"")</f>
        <v>42718</v>
      </c>
      <c r="F8" s="5">
        <f>IF(AND(YEAR(DecOffset+19)=calendarYear,MONTH(DecOffset+19)=12),DecOffset+19,"")</f>
        <v>42719</v>
      </c>
      <c r="G8" s="5">
        <f>IF(AND(YEAR(DecOffset+20)=calendarYear,MONTH(DecOffset+20)=12),DecOffset+20,"")</f>
        <v>42720</v>
      </c>
      <c r="H8" s="5">
        <f>IF(AND(YEAR(DecOffset+21)=calendarYear,MONTH(DecOffset+21)=12),DecOffset+21,"")</f>
        <v>42721</v>
      </c>
    </row>
    <row r="9" spans="2:8" ht="51" customHeight="1">
      <c r="B9" s="2"/>
      <c r="C9" s="2"/>
      <c r="D9" s="2"/>
      <c r="E9" s="2"/>
      <c r="F9" s="2"/>
      <c r="G9" s="2"/>
      <c r="H9" s="2"/>
    </row>
    <row r="10" spans="2:8" ht="15">
      <c r="B10" s="5">
        <f>IF(AND(YEAR(DecOffset+22)=calendarYear,MONTH(DecOffset+22)=12),DecOffset+22,"")</f>
        <v>42722</v>
      </c>
      <c r="C10" s="5">
        <f>IF(AND(YEAR(DecOffset+23)=calendarYear,MONTH(DecOffset+23)=12),DecOffset+23,"")</f>
        <v>42723</v>
      </c>
      <c r="D10" s="5">
        <f>IF(AND(YEAR(DecOffset+24)=calendarYear,MONTH(DecOffset+24)=12),DecOffset+24,"")</f>
        <v>42724</v>
      </c>
      <c r="E10" s="5">
        <f>IF(AND(YEAR(DecOffset+25)=calendarYear,MONTH(DecOffset+25)=12),DecOffset+25,"")</f>
        <v>42725</v>
      </c>
      <c r="F10" s="5">
        <f>IF(AND(YEAR(DecOffset+26)=calendarYear,MONTH(DecOffset+26)=12),DecOffset+26,"")</f>
        <v>42726</v>
      </c>
      <c r="G10" s="5">
        <f>IF(AND(YEAR(DecOffset+27)=calendarYear,MONTH(DecOffset+27)=12),DecOffset+27,"")</f>
        <v>42727</v>
      </c>
      <c r="H10" s="5">
        <f>IF(AND(YEAR(DecOffset+28)=calendarYear,MONTH(DecOffset+28)=12),DecOffset+28,"")</f>
        <v>42728</v>
      </c>
    </row>
    <row r="11" spans="2:8" ht="51" customHeight="1">
      <c r="B11" s="2"/>
      <c r="C11" s="2"/>
      <c r="D11" s="2"/>
      <c r="E11" s="2"/>
      <c r="F11" s="2"/>
      <c r="G11" s="2"/>
      <c r="H11" s="2"/>
    </row>
    <row r="12" spans="2:8" ht="15">
      <c r="B12" s="5">
        <f>IF(AND(YEAR(DecOffset+29)=calendarYear,MONTH(DecOffset+29)=12),DecOffset+29,"")</f>
        <v>42729</v>
      </c>
      <c r="C12" s="5">
        <f>IF(AND(YEAR(DecOffset+30)=calendarYear,MONTH(DecOffset+30)=12),DecOffset+30,"")</f>
        <v>42730</v>
      </c>
      <c r="D12" s="5">
        <f>IF(AND(YEAR(DecOffset+31)=calendarYear,MONTH(DecOffset+31)=12),DecOffset+31,"")</f>
        <v>42731</v>
      </c>
      <c r="E12" s="5">
        <f>IF(AND(YEAR(DecOffset+32)=calendarYear,MONTH(DecOffset+32)=12),DecOffset+32,"")</f>
        <v>42732</v>
      </c>
      <c r="F12" s="5">
        <f>IF(AND(YEAR(DecOffset+33)=calendarYear,MONTH(DecOffset+33)=12),DecOffset+33,"")</f>
        <v>42733</v>
      </c>
      <c r="G12" s="5">
        <f>IF(AND(YEAR(DecOffset+34)=calendarYear,MONTH(DecOffset+34)=12),DecOffset+34,"")</f>
        <v>42734</v>
      </c>
      <c r="H12" s="5">
        <f>IF(AND(YEAR(DecOffset+35)=calendarYear,MONTH(DecOffset+35)=12),DecOffset+35,"")</f>
        <v>42735</v>
      </c>
    </row>
    <row r="13" spans="2:8" ht="51" customHeight="1">
      <c r="B13" s="2"/>
      <c r="C13" s="2"/>
      <c r="D13" s="2"/>
      <c r="E13" s="2"/>
      <c r="F13" s="2"/>
      <c r="G13" s="2"/>
      <c r="H13" s="2"/>
    </row>
    <row r="14" spans="2:8" ht="15">
      <c r="B14" s="5">
        <f>IF(AND(YEAR(DecOffset+36)=calendarYear,MONTH(DecOffset+36)=12),DecOffset+36,"")</f>
      </c>
      <c r="C14" s="5">
        <f>IF(AND(YEAR(DecOffset+37)=calendarYear,MONTH(DecOffset+37)=12),DecOffset+37,"")</f>
      </c>
      <c r="D14" s="11" t="s">
        <v>8</v>
      </c>
      <c r="E14" s="12"/>
      <c r="F14" s="12"/>
      <c r="G14" s="12"/>
      <c r="H14" s="13"/>
    </row>
    <row r="15" spans="2:8" ht="51" customHeight="1">
      <c r="B15" s="2"/>
      <c r="C15" s="2"/>
      <c r="D15" s="14"/>
      <c r="E15" s="15"/>
      <c r="F15" s="15"/>
      <c r="G15" s="15"/>
      <c r="H15" s="16"/>
    </row>
  </sheetData>
  <sheetProtection/>
  <mergeCells count="2">
    <mergeCell ref="B2:H2"/>
    <mergeCell ref="D14:H15"/>
  </mergeCells>
  <printOptions horizontalCentered="1" verticalCentered="1"/>
  <pageMargins left="1" right="1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H15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3.8515625" style="1" customWidth="1"/>
    <col min="2" max="8" width="16.57421875" style="1" customWidth="1"/>
    <col min="9" max="9" width="3.8515625" style="1" customWidth="1"/>
    <col min="10" max="16384" width="9.140625" style="1" customWidth="1"/>
  </cols>
  <sheetData>
    <row r="2" spans="2:8" ht="39.75" customHeight="1">
      <c r="B2" s="8" t="str">
        <f>CONCATENATE("February "&amp;calendarYear)</f>
        <v>February 2016</v>
      </c>
      <c r="C2" s="9"/>
      <c r="D2" s="9"/>
      <c r="E2" s="9"/>
      <c r="F2" s="9"/>
      <c r="G2" s="9"/>
      <c r="H2" s="10"/>
    </row>
    <row r="3" spans="2:8" ht="1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</row>
    <row r="4" spans="2:8" ht="15">
      <c r="B4" s="5">
        <f>IF(AND(YEAR(FebOffset+1)=calendarYear,MONTH(FebOffset+1)=2),FebOffset+1,"")</f>
      </c>
      <c r="C4" s="5">
        <f>IF(AND(YEAR(FebOffset+2)=calendarYear,MONTH(FebOffset+2)=2),FebOffset+2,"")</f>
        <v>42401</v>
      </c>
      <c r="D4" s="5">
        <f>IF(AND(YEAR(FebOffset+3)=calendarYear,MONTH(FebOffset+3)=2),FebOffset+3,"")</f>
        <v>42402</v>
      </c>
      <c r="E4" s="5">
        <f>IF(AND(YEAR(FebOffset+4)=calendarYear,MONTH(FebOffset+4)=2),FebOffset+4,"")</f>
        <v>42403</v>
      </c>
      <c r="F4" s="5">
        <f>IF(AND(YEAR(FebOffset+5)=calendarYear,MONTH(FebOffset+5)=2),FebOffset+5,"")</f>
        <v>42404</v>
      </c>
      <c r="G4" s="5">
        <f>IF(AND(YEAR(FebOffset+6)=calendarYear,MONTH(FebOffset+6)=2),FebOffset+6,"")</f>
        <v>42405</v>
      </c>
      <c r="H4" s="5">
        <f>IF(AND(YEAR(FebOffset+7)=calendarYear,MONTH(FebOffset+7)=2),FebOffset+7,"")</f>
        <v>42406</v>
      </c>
    </row>
    <row r="5" spans="2:8" ht="51" customHeight="1">
      <c r="B5" s="2"/>
      <c r="C5" s="2"/>
      <c r="D5" s="2"/>
      <c r="E5" s="2"/>
      <c r="F5" s="2"/>
      <c r="G5" s="2"/>
      <c r="H5" s="2"/>
    </row>
    <row r="6" spans="2:8" ht="15">
      <c r="B6" s="5">
        <f>IF(AND(YEAR(FebOffset+8)=calendarYear,MONTH(FebOffset+8)=2),FebOffset+8,"")</f>
        <v>42407</v>
      </c>
      <c r="C6" s="5">
        <f>IF(AND(YEAR(FebOffset+9)=calendarYear,MONTH(FebOffset+9)=2),FebOffset+9,"")</f>
        <v>42408</v>
      </c>
      <c r="D6" s="5">
        <f>IF(AND(YEAR(FebOffset+10)=calendarYear,MONTH(FebOffset+10)=2),FebOffset+10,"")</f>
        <v>42409</v>
      </c>
      <c r="E6" s="5">
        <f>IF(AND(YEAR(FebOffset+11)=calendarYear,MONTH(FebOffset+11)=2),FebOffset+11,"")</f>
        <v>42410</v>
      </c>
      <c r="F6" s="5">
        <f>IF(AND(YEAR(FebOffset+12)=calendarYear,MONTH(FebOffset+12)=2),FebOffset+12,"")</f>
        <v>42411</v>
      </c>
      <c r="G6" s="5">
        <f>IF(AND(YEAR(FebOffset+13)=calendarYear,MONTH(FebOffset+13)=2),FebOffset+13,"")</f>
        <v>42412</v>
      </c>
      <c r="H6" s="5">
        <f>IF(AND(YEAR(FebOffset+14)=calendarYear,MONTH(FebOffset+14)=2),FebOffset+14,"")</f>
        <v>42413</v>
      </c>
    </row>
    <row r="7" spans="2:8" ht="51" customHeight="1">
      <c r="B7" s="2"/>
      <c r="C7" s="2"/>
      <c r="D7" s="2"/>
      <c r="E7" s="2"/>
      <c r="F7" s="2"/>
      <c r="G7" s="2"/>
      <c r="H7" s="2"/>
    </row>
    <row r="8" spans="2:8" ht="15">
      <c r="B8" s="5">
        <f>IF(AND(YEAR(FebOffset+15)=calendarYear,MONTH(FebOffset+15)=2),FebOffset+15,"")</f>
        <v>42414</v>
      </c>
      <c r="C8" s="5">
        <f>IF(AND(YEAR(FebOffset+16)=calendarYear,MONTH(FebOffset+16)=2),FebOffset+16,"")</f>
        <v>42415</v>
      </c>
      <c r="D8" s="5">
        <f>IF(AND(YEAR(FebOffset+17)=calendarYear,MONTH(FebOffset+17)=2),FebOffset+17,"")</f>
        <v>42416</v>
      </c>
      <c r="E8" s="5">
        <f>IF(AND(YEAR(FebOffset+18)=calendarYear,MONTH(FebOffset+18)=2),FebOffset+18,"")</f>
        <v>42417</v>
      </c>
      <c r="F8" s="5">
        <f>IF(AND(YEAR(FebOffset+19)=calendarYear,MONTH(FebOffset+19)=2),FebOffset+19,"")</f>
        <v>42418</v>
      </c>
      <c r="G8" s="5">
        <f>IF(AND(YEAR(FebOffset+20)=calendarYear,MONTH(FebOffset+20)=2),FebOffset+20,"")</f>
        <v>42419</v>
      </c>
      <c r="H8" s="5">
        <f>IF(AND(YEAR(FebOffset+21)=calendarYear,MONTH(FebOffset+21)=2),FebOffset+21,"")</f>
        <v>42420</v>
      </c>
    </row>
    <row r="9" spans="2:8" ht="51" customHeight="1">
      <c r="B9" s="2"/>
      <c r="C9" s="2"/>
      <c r="D9" s="2"/>
      <c r="E9" s="2"/>
      <c r="F9" s="2"/>
      <c r="G9" s="2"/>
      <c r="H9" s="2"/>
    </row>
    <row r="10" spans="2:8" ht="15">
      <c r="B10" s="5">
        <f>IF(AND(YEAR(FebOffset+22)=calendarYear,MONTH(FebOffset+22)=2),FebOffset+22,"")</f>
        <v>42421</v>
      </c>
      <c r="C10" s="5">
        <f>IF(AND(YEAR(FebOffset+23)=calendarYear,MONTH(FebOffset+23)=2),FebOffset+23,"")</f>
        <v>42422</v>
      </c>
      <c r="D10" s="5">
        <f>IF(AND(YEAR(FebOffset+24)=calendarYear,MONTH(FebOffset+24)=2),FebOffset+24,"")</f>
        <v>42423</v>
      </c>
      <c r="E10" s="5">
        <f>IF(AND(YEAR(FebOffset+25)=calendarYear,MONTH(FebOffset+25)=2),FebOffset+25,"")</f>
        <v>42424</v>
      </c>
      <c r="F10" s="5">
        <f>IF(AND(YEAR(FebOffset+26)=calendarYear,MONTH(FebOffset+26)=2),FebOffset+26,"")</f>
        <v>42425</v>
      </c>
      <c r="G10" s="5">
        <f>IF(AND(YEAR(FebOffset+27)=calendarYear,MONTH(FebOffset+27)=2),FebOffset+27,"")</f>
        <v>42426</v>
      </c>
      <c r="H10" s="5">
        <f>IF(AND(YEAR(FebOffset+28)=calendarYear,MONTH(FebOffset+28)=2),FebOffset+28,"")</f>
        <v>42427</v>
      </c>
    </row>
    <row r="11" spans="2:8" ht="51" customHeight="1">
      <c r="B11" s="2"/>
      <c r="C11" s="2"/>
      <c r="D11" s="2"/>
      <c r="E11" s="2"/>
      <c r="F11" s="2"/>
      <c r="G11" s="2"/>
      <c r="H11" s="2"/>
    </row>
    <row r="12" spans="2:8" ht="15">
      <c r="B12" s="5">
        <f>IF(AND(YEAR(FebOffset+29)=calendarYear,MONTH(FebOffset+29)=2),FebOffset+29,"")</f>
        <v>42428</v>
      </c>
      <c r="C12" s="5">
        <f>IF(AND(YEAR(FebOffset+30)=calendarYear,MONTH(FebOffset+30)=2),FebOffset+30,"")</f>
        <v>42429</v>
      </c>
      <c r="D12" s="5">
        <f>IF(AND(YEAR(FebOffset+31)=calendarYear,MONTH(FebOffset+31)=2),FebOffset+31,"")</f>
      </c>
      <c r="E12" s="5">
        <f>IF(AND(YEAR(FebOffset+32)=calendarYear,MONTH(FebOffset+32)=2),FebOffset+32,"")</f>
      </c>
      <c r="F12" s="5">
        <f>IF(AND(YEAR(FebOffset+33)=calendarYear,MONTH(FebOffset+33)=2),FebOffset+33,"")</f>
      </c>
      <c r="G12" s="5">
        <f>IF(AND(YEAR(FebOffset+34)=calendarYear,MONTH(FebOffset+34)=2),FebOffset+34,"")</f>
      </c>
      <c r="H12" s="5">
        <f>IF(AND(YEAR(FebOffset+35)=calendarYear,MONTH(FebOffset+35)=2),FebOffset+35,"")</f>
      </c>
    </row>
    <row r="13" spans="2:8" ht="51" customHeight="1">
      <c r="B13" s="2"/>
      <c r="C13" s="2"/>
      <c r="D13" s="2"/>
      <c r="E13" s="2"/>
      <c r="F13" s="2"/>
      <c r="G13" s="2"/>
      <c r="H13" s="2"/>
    </row>
    <row r="14" spans="2:8" ht="15">
      <c r="B14" s="5">
        <f>IF(AND(YEAR(FebOffset+36)=calendarYear,MONTH(FebOffset+36)=2),FebOffset+36,"")</f>
      </c>
      <c r="C14" s="5">
        <f>IF(AND(YEAR(FebOffset+37)=calendarYear,MONTH(FebOffset+37)=2),FebOffset+37,"")</f>
      </c>
      <c r="D14" s="11" t="s">
        <v>8</v>
      </c>
      <c r="E14" s="12"/>
      <c r="F14" s="12"/>
      <c r="G14" s="12"/>
      <c r="H14" s="13"/>
    </row>
    <row r="15" spans="2:8" ht="51" customHeight="1">
      <c r="B15" s="2"/>
      <c r="C15" s="2"/>
      <c r="D15" s="14"/>
      <c r="E15" s="15"/>
      <c r="F15" s="15"/>
      <c r="G15" s="15"/>
      <c r="H15" s="16"/>
    </row>
  </sheetData>
  <sheetProtection/>
  <mergeCells count="2">
    <mergeCell ref="B2:H2"/>
    <mergeCell ref="D14:H15"/>
  </mergeCells>
  <printOptions horizontalCentered="1" verticalCentered="1"/>
  <pageMargins left="1" right="1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5"/>
    <pageSetUpPr fitToPage="1"/>
  </sheetPr>
  <dimension ref="B2:H15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3.8515625" style="1" customWidth="1"/>
    <col min="2" max="8" width="16.57421875" style="1" customWidth="1"/>
    <col min="9" max="9" width="3.8515625" style="1" customWidth="1"/>
    <col min="10" max="16384" width="9.140625" style="1" customWidth="1"/>
  </cols>
  <sheetData>
    <row r="2" spans="2:8" ht="39.75" customHeight="1">
      <c r="B2" s="8" t="str">
        <f>CONCATENATE("March "&amp;calendarYear)</f>
        <v>March 2016</v>
      </c>
      <c r="C2" s="9"/>
      <c r="D2" s="9"/>
      <c r="E2" s="9"/>
      <c r="F2" s="9"/>
      <c r="G2" s="9"/>
      <c r="H2" s="10"/>
    </row>
    <row r="3" spans="2:8" ht="1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</row>
    <row r="4" spans="2:8" ht="15">
      <c r="B4" s="5">
        <f>IF(AND(YEAR(MarOffset+1)=calendarYear,MONTH(MarOffset+1)=3),MarOffset+1,"")</f>
      </c>
      <c r="C4" s="5">
        <f>IF(AND(YEAR(MarOffset+2)=calendarYear,MONTH(MarOffset+2)=3),MarOffset+2,"")</f>
      </c>
      <c r="D4" s="5">
        <f>IF(AND(YEAR(MarOffset+3)=calendarYear,MONTH(MarOffset+3)=3),MarOffset+3,"")</f>
        <v>42430</v>
      </c>
      <c r="E4" s="5">
        <f>IF(AND(YEAR(MarOffset+4)=calendarYear,MONTH(MarOffset+4)=3),MarOffset+4,"")</f>
        <v>42431</v>
      </c>
      <c r="F4" s="5">
        <f>IF(AND(YEAR(MarOffset+5)=calendarYear,MONTH(MarOffset+5)=3),MarOffset+5,"")</f>
        <v>42432</v>
      </c>
      <c r="G4" s="5">
        <f>IF(AND(YEAR(MarOffset+6)=calendarYear,MONTH(MarOffset+6)=3),MarOffset+6,"")</f>
        <v>42433</v>
      </c>
      <c r="H4" s="5">
        <f>IF(AND(YEAR(MarOffset+7)=calendarYear,MONTH(MarOffset+7)=3),MarOffset+7,"")</f>
        <v>42434</v>
      </c>
    </row>
    <row r="5" spans="2:8" ht="51" customHeight="1">
      <c r="B5" s="2"/>
      <c r="C5" s="2"/>
      <c r="D5" s="2"/>
      <c r="E5" s="2"/>
      <c r="F5" s="2"/>
      <c r="G5" s="2"/>
      <c r="H5" s="2"/>
    </row>
    <row r="6" spans="2:8" ht="15">
      <c r="B6" s="5">
        <f>IF(AND(YEAR(MarOffset+8)=calendarYear,MONTH(MarOffset+8)=3),MarOffset+8,"")</f>
        <v>42435</v>
      </c>
      <c r="C6" s="5">
        <f>IF(AND(YEAR(MarOffset+9)=calendarYear,MONTH(MarOffset+9)=3),MarOffset+9,"")</f>
        <v>42436</v>
      </c>
      <c r="D6" s="5">
        <f>IF(AND(YEAR(MarOffset+10)=calendarYear,MONTH(MarOffset+10)=3),MarOffset+10,"")</f>
        <v>42437</v>
      </c>
      <c r="E6" s="5">
        <f>IF(AND(YEAR(MarOffset+11)=calendarYear,MONTH(MarOffset+11)=3),MarOffset+11,"")</f>
        <v>42438</v>
      </c>
      <c r="F6" s="5">
        <f>IF(AND(YEAR(MarOffset+12)=calendarYear,MONTH(MarOffset+12)=3),MarOffset+12,"")</f>
        <v>42439</v>
      </c>
      <c r="G6" s="5">
        <f>IF(AND(YEAR(MarOffset+13)=calendarYear,MONTH(MarOffset+13)=3),MarOffset+13,"")</f>
        <v>42440</v>
      </c>
      <c r="H6" s="5">
        <f>IF(AND(YEAR(MarOffset+14)=calendarYear,MONTH(MarOffset+14)=3),MarOffset+14,"")</f>
        <v>42441</v>
      </c>
    </row>
    <row r="7" spans="2:8" ht="51" customHeight="1">
      <c r="B7" s="2"/>
      <c r="C7" s="2"/>
      <c r="D7" s="2"/>
      <c r="E7" s="2"/>
      <c r="F7" s="2"/>
      <c r="G7" s="2"/>
      <c r="H7" s="2"/>
    </row>
    <row r="8" spans="2:8" ht="15">
      <c r="B8" s="5">
        <f>IF(AND(YEAR(MarOffset+15)=calendarYear,MONTH(MarOffset+15)=3),MarOffset+15,"")</f>
        <v>42442</v>
      </c>
      <c r="C8" s="5">
        <f>IF(AND(YEAR(MarOffset+16)=calendarYear,MONTH(MarOffset+16)=3),MarOffset+16,"")</f>
        <v>42443</v>
      </c>
      <c r="D8" s="5">
        <f>IF(AND(YEAR(MarOffset+17)=calendarYear,MONTH(MarOffset+17)=3),MarOffset+17,"")</f>
        <v>42444</v>
      </c>
      <c r="E8" s="5">
        <f>IF(AND(YEAR(MarOffset+18)=calendarYear,MONTH(MarOffset+18)=3),MarOffset+18,"")</f>
        <v>42445</v>
      </c>
      <c r="F8" s="5">
        <f>IF(AND(YEAR(MarOffset+19)=calendarYear,MONTH(MarOffset+19)=3),MarOffset+19,"")</f>
        <v>42446</v>
      </c>
      <c r="G8" s="5">
        <f>IF(AND(YEAR(MarOffset+20)=calendarYear,MONTH(MarOffset+20)=3),MarOffset+20,"")</f>
        <v>42447</v>
      </c>
      <c r="H8" s="5">
        <f>IF(AND(YEAR(MarOffset+21)=calendarYear,MONTH(MarOffset+21)=3),MarOffset+21,"")</f>
        <v>42448</v>
      </c>
    </row>
    <row r="9" spans="2:8" ht="51" customHeight="1">
      <c r="B9" s="2"/>
      <c r="C9" s="2"/>
      <c r="D9" s="2"/>
      <c r="E9" s="2"/>
      <c r="F9" s="2"/>
      <c r="G9" s="2"/>
      <c r="H9" s="2"/>
    </row>
    <row r="10" spans="2:8" ht="15">
      <c r="B10" s="5">
        <f>IF(AND(YEAR(MarOffset+22)=calendarYear,MONTH(MarOffset+22)=3),MarOffset+22,"")</f>
        <v>42449</v>
      </c>
      <c r="C10" s="5">
        <f>IF(AND(YEAR(MarOffset+23)=calendarYear,MONTH(MarOffset+23)=3),MarOffset+23,"")</f>
        <v>42450</v>
      </c>
      <c r="D10" s="5">
        <f>IF(AND(YEAR(MarOffset+24)=calendarYear,MONTH(MarOffset+24)=3),MarOffset+24,"")</f>
        <v>42451</v>
      </c>
      <c r="E10" s="5">
        <f>IF(AND(YEAR(MarOffset+25)=calendarYear,MONTH(MarOffset+25)=3),MarOffset+25,"")</f>
        <v>42452</v>
      </c>
      <c r="F10" s="5">
        <f>IF(AND(YEAR(MarOffset+26)=calendarYear,MONTH(MarOffset+26)=3),MarOffset+26,"")</f>
        <v>42453</v>
      </c>
      <c r="G10" s="5">
        <f>IF(AND(YEAR(MarOffset+27)=calendarYear,MONTH(MarOffset+27)=3),MarOffset+27,"")</f>
        <v>42454</v>
      </c>
      <c r="H10" s="5">
        <f>IF(AND(YEAR(MarOffset+28)=calendarYear,MONTH(MarOffset+28)=3),MarOffset+28,"")</f>
        <v>42455</v>
      </c>
    </row>
    <row r="11" spans="2:8" ht="51" customHeight="1">
      <c r="B11" s="2"/>
      <c r="C11" s="2"/>
      <c r="D11" s="2"/>
      <c r="E11" s="2"/>
      <c r="F11" s="2"/>
      <c r="G11" s="2"/>
      <c r="H11" s="2"/>
    </row>
    <row r="12" spans="2:8" ht="15">
      <c r="B12" s="5">
        <f>IF(AND(YEAR(MarOffset+29)=calendarYear,MONTH(MarOffset+29)=3),MarOffset+29,"")</f>
        <v>42456</v>
      </c>
      <c r="C12" s="5">
        <f>IF(AND(YEAR(MarOffset+30)=calendarYear,MONTH(MarOffset+30)=3),MarOffset+30,"")</f>
        <v>42457</v>
      </c>
      <c r="D12" s="5">
        <f>IF(AND(YEAR(MarOffset+31)=calendarYear,MONTH(MarOffset+31)=3),MarOffset+31,"")</f>
        <v>42458</v>
      </c>
      <c r="E12" s="5">
        <f>IF(AND(YEAR(MarOffset+32)=calendarYear,MONTH(MarOffset+32)=3),MarOffset+32,"")</f>
        <v>42459</v>
      </c>
      <c r="F12" s="5">
        <f>IF(AND(YEAR(MarOffset+33)=calendarYear,MONTH(MarOffset+33)=3),MarOffset+33,"")</f>
        <v>42460</v>
      </c>
      <c r="G12" s="5">
        <f>IF(AND(YEAR(MarOffset+34)=calendarYear,MONTH(MarOffset+34)=3),MarOffset+34,"")</f>
      </c>
      <c r="H12" s="5">
        <f>IF(AND(YEAR(MarOffset+35)=calendarYear,MONTH(MarOffset+35)=3),MarOffset+35,"")</f>
      </c>
    </row>
    <row r="13" spans="2:8" ht="51" customHeight="1">
      <c r="B13" s="2"/>
      <c r="C13" s="2"/>
      <c r="D13" s="2"/>
      <c r="E13" s="2"/>
      <c r="F13" s="2"/>
      <c r="G13" s="2"/>
      <c r="H13" s="2"/>
    </row>
    <row r="14" spans="2:8" ht="15">
      <c r="B14" s="5">
        <f>IF(AND(YEAR(MarOffset+36)=calendarYear,MONTH(MarOffset+36)=3),MarOffset+36,"")</f>
      </c>
      <c r="C14" s="5">
        <f>IF(AND(YEAR(MarOffset+37)=calendarYear,MONTH(MarOffset+37)=3),MarOffset+37,"")</f>
      </c>
      <c r="D14" s="11" t="s">
        <v>8</v>
      </c>
      <c r="E14" s="12"/>
      <c r="F14" s="12"/>
      <c r="G14" s="12"/>
      <c r="H14" s="13"/>
    </row>
    <row r="15" spans="2:8" ht="51" customHeight="1">
      <c r="B15" s="2"/>
      <c r="C15" s="2"/>
      <c r="D15" s="14"/>
      <c r="E15" s="15"/>
      <c r="F15" s="15"/>
      <c r="G15" s="15"/>
      <c r="H15" s="16"/>
    </row>
  </sheetData>
  <sheetProtection/>
  <mergeCells count="2">
    <mergeCell ref="B2:H2"/>
    <mergeCell ref="D14:H15"/>
  </mergeCells>
  <printOptions horizontalCentered="1" verticalCentered="1"/>
  <pageMargins left="1" right="1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H15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3.8515625" style="1" customWidth="1"/>
    <col min="2" max="8" width="16.57421875" style="1" customWidth="1"/>
    <col min="9" max="9" width="3.8515625" style="1" customWidth="1"/>
    <col min="10" max="16384" width="9.140625" style="1" customWidth="1"/>
  </cols>
  <sheetData>
    <row r="2" spans="2:8" ht="39.75" customHeight="1">
      <c r="B2" s="8" t="str">
        <f>CONCATENATE("April "&amp;calendarYear)</f>
        <v>April 2016</v>
      </c>
      <c r="C2" s="9"/>
      <c r="D2" s="9"/>
      <c r="E2" s="9"/>
      <c r="F2" s="9"/>
      <c r="G2" s="9"/>
      <c r="H2" s="10"/>
    </row>
    <row r="3" spans="2:8" ht="1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</row>
    <row r="4" spans="2:8" ht="15">
      <c r="B4" s="5">
        <f>IF(AND(YEAR(AprOffset+1)=calendarYear,MONTH(AprOffset+1)=4),AprOffset+1,"")</f>
      </c>
      <c r="C4" s="5">
        <f>IF(AND(YEAR(AprOffset+2)=calendarYear,MONTH(AprOffset+2)=4),AprOffset+2,"")</f>
      </c>
      <c r="D4" s="5">
        <f>IF(AND(YEAR(AprOffset+3)=calendarYear,MONTH(AprOffset+3)=4),AprOffset+3,"")</f>
      </c>
      <c r="E4" s="5">
        <f>IF(AND(YEAR(AprOffset+4)=calendarYear,MONTH(AprOffset+4)=4),AprOffset+4,"")</f>
      </c>
      <c r="F4" s="5">
        <f>IF(AND(YEAR(AprOffset+5)=calendarYear,MONTH(AprOffset+5)=4),AprOffset+5,"")</f>
      </c>
      <c r="G4" s="5">
        <f>IF(AND(YEAR(AprOffset+6)=calendarYear,MONTH(AprOffset+6)=4),AprOffset+6,"")</f>
        <v>42461</v>
      </c>
      <c r="H4" s="5">
        <f>IF(AND(YEAR(AprOffset+7)=calendarYear,MONTH(AprOffset+7)=4),AprOffset+7,"")</f>
        <v>42462</v>
      </c>
    </row>
    <row r="5" spans="2:8" ht="51" customHeight="1">
      <c r="B5" s="2"/>
      <c r="C5" s="2"/>
      <c r="D5" s="2"/>
      <c r="E5" s="2"/>
      <c r="F5" s="2"/>
      <c r="G5" s="2"/>
      <c r="H5" s="2"/>
    </row>
    <row r="6" spans="2:8" ht="15">
      <c r="B6" s="5">
        <f>IF(AND(YEAR(AprOffset+8)=calendarYear,MONTH(AprOffset+8)=4),AprOffset+8,"")</f>
        <v>42463</v>
      </c>
      <c r="C6" s="5">
        <f>IF(AND(YEAR(AprOffset+9)=calendarYear,MONTH(AprOffset+9)=4),AprOffset+9,"")</f>
        <v>42464</v>
      </c>
      <c r="D6" s="5">
        <f>IF(AND(YEAR(AprOffset+10)=calendarYear,MONTH(AprOffset+10)=4),AprOffset+10,"")</f>
        <v>42465</v>
      </c>
      <c r="E6" s="5">
        <f>IF(AND(YEAR(AprOffset+11)=calendarYear,MONTH(AprOffset+11)=4),AprOffset+11,"")</f>
        <v>42466</v>
      </c>
      <c r="F6" s="5">
        <f>IF(AND(YEAR(AprOffset+12)=calendarYear,MONTH(AprOffset+12)=4),AprOffset+12,"")</f>
        <v>42467</v>
      </c>
      <c r="G6" s="5">
        <f>IF(AND(YEAR(AprOffset+13)=calendarYear,MONTH(AprOffset+13)=4),AprOffset+13,"")</f>
        <v>42468</v>
      </c>
      <c r="H6" s="5">
        <f>IF(AND(YEAR(AprOffset+14)=calendarYear,MONTH(AprOffset+14)=4),AprOffset+14,"")</f>
        <v>42469</v>
      </c>
    </row>
    <row r="7" spans="2:8" ht="51" customHeight="1">
      <c r="B7" s="2"/>
      <c r="C7" s="2"/>
      <c r="D7" s="2"/>
      <c r="E7" s="2"/>
      <c r="F7" s="2"/>
      <c r="G7" s="2"/>
      <c r="H7" s="2"/>
    </row>
    <row r="8" spans="2:8" ht="15">
      <c r="B8" s="5">
        <f>IF(AND(YEAR(AprOffset+15)=calendarYear,MONTH(AprOffset+15)=4),AprOffset+15,"")</f>
        <v>42470</v>
      </c>
      <c r="C8" s="5">
        <f>IF(AND(YEAR(AprOffset+16)=calendarYear,MONTH(AprOffset+16)=4),AprOffset+16,"")</f>
        <v>42471</v>
      </c>
      <c r="D8" s="5">
        <f>IF(AND(YEAR(AprOffset+17)=calendarYear,MONTH(AprOffset+17)=4),AprOffset+17,"")</f>
        <v>42472</v>
      </c>
      <c r="E8" s="5">
        <f>IF(AND(YEAR(AprOffset+18)=calendarYear,MONTH(AprOffset+18)=4),AprOffset+18,"")</f>
        <v>42473</v>
      </c>
      <c r="F8" s="5">
        <f>IF(AND(YEAR(AprOffset+19)=calendarYear,MONTH(AprOffset+19)=4),AprOffset+19,"")</f>
        <v>42474</v>
      </c>
      <c r="G8" s="5">
        <f>IF(AND(YEAR(AprOffset+20)=calendarYear,MONTH(AprOffset+20)=4),AprOffset+20,"")</f>
        <v>42475</v>
      </c>
      <c r="H8" s="5">
        <f>IF(AND(YEAR(AprOffset+21)=calendarYear,MONTH(AprOffset+21)=4),AprOffset+21,"")</f>
        <v>42476</v>
      </c>
    </row>
    <row r="9" spans="2:8" ht="51" customHeight="1">
      <c r="B9" s="2"/>
      <c r="C9" s="2"/>
      <c r="D9" s="2"/>
      <c r="E9" s="2"/>
      <c r="F9" s="2"/>
      <c r="G9" s="2"/>
      <c r="H9" s="2"/>
    </row>
    <row r="10" spans="2:8" ht="15">
      <c r="B10" s="5">
        <f>IF(AND(YEAR(AprOffset+22)=calendarYear,MONTH(AprOffset+22)=4),AprOffset+22,"")</f>
        <v>42477</v>
      </c>
      <c r="C10" s="5">
        <f>IF(AND(YEAR(AprOffset+23)=calendarYear,MONTH(AprOffset+23)=4),AprOffset+23,"")</f>
        <v>42478</v>
      </c>
      <c r="D10" s="5">
        <f>IF(AND(YEAR(AprOffset+24)=calendarYear,MONTH(AprOffset+24)=4),AprOffset+24,"")</f>
        <v>42479</v>
      </c>
      <c r="E10" s="5">
        <f>IF(AND(YEAR(AprOffset+25)=calendarYear,MONTH(AprOffset+25)=4),AprOffset+25,"")</f>
        <v>42480</v>
      </c>
      <c r="F10" s="5">
        <f>IF(AND(YEAR(AprOffset+26)=calendarYear,MONTH(AprOffset+26)=4),AprOffset+26,"")</f>
        <v>42481</v>
      </c>
      <c r="G10" s="5">
        <f>IF(AND(YEAR(AprOffset+27)=calendarYear,MONTH(AprOffset+27)=4),AprOffset+27,"")</f>
        <v>42482</v>
      </c>
      <c r="H10" s="5">
        <f>IF(AND(YEAR(AprOffset+28)=calendarYear,MONTH(AprOffset+28)=4),AprOffset+28,"")</f>
        <v>42483</v>
      </c>
    </row>
    <row r="11" spans="2:8" ht="51" customHeight="1">
      <c r="B11" s="2"/>
      <c r="C11" s="2"/>
      <c r="D11" s="2"/>
      <c r="E11" s="2"/>
      <c r="F11" s="2"/>
      <c r="G11" s="2"/>
      <c r="H11" s="2"/>
    </row>
    <row r="12" spans="2:8" ht="15">
      <c r="B12" s="5">
        <f>IF(AND(YEAR(AprOffset+29)=calendarYear,MONTH(AprOffset+29)=4),AprOffset+29,"")</f>
        <v>42484</v>
      </c>
      <c r="C12" s="5">
        <f>IF(AND(YEAR(AprOffset+30)=calendarYear,MONTH(AprOffset+30)=4),AprOffset+30,"")</f>
        <v>42485</v>
      </c>
      <c r="D12" s="5">
        <f>IF(AND(YEAR(AprOffset+31)=calendarYear,MONTH(AprOffset+31)=4),AprOffset+31,"")</f>
        <v>42486</v>
      </c>
      <c r="E12" s="5">
        <f>IF(AND(YEAR(AprOffset+32)=calendarYear,MONTH(AprOffset+32)=4),AprOffset+32,"")</f>
        <v>42487</v>
      </c>
      <c r="F12" s="5">
        <f>IF(AND(YEAR(AprOffset+33)=calendarYear,MONTH(AprOffset+33)=4),AprOffset+33,"")</f>
        <v>42488</v>
      </c>
      <c r="G12" s="5">
        <f>IF(AND(YEAR(AprOffset+34)=calendarYear,MONTH(AprOffset+34)=4),AprOffset+34,"")</f>
        <v>42489</v>
      </c>
      <c r="H12" s="5">
        <f>IF(AND(YEAR(AprOffset+35)=calendarYear,MONTH(AprOffset+35)=4),AprOffset+35,"")</f>
        <v>42490</v>
      </c>
    </row>
    <row r="13" spans="2:8" ht="51" customHeight="1">
      <c r="B13" s="2"/>
      <c r="C13" s="2"/>
      <c r="D13" s="2"/>
      <c r="E13" s="2"/>
      <c r="F13" s="2"/>
      <c r="G13" s="2"/>
      <c r="H13" s="2"/>
    </row>
    <row r="14" spans="2:8" ht="15">
      <c r="B14" s="5">
        <f>IF(AND(YEAR(AprOffset+36)=calendarYear,MONTH(AprOffset+36)=4),AprOffset+36,"")</f>
      </c>
      <c r="C14" s="5">
        <f>IF(AND(YEAR(AprOffset+37)=calendarYear,MONTH(AprOffset+37)=4),AprOffset+37,"")</f>
      </c>
      <c r="D14" s="11" t="s">
        <v>8</v>
      </c>
      <c r="E14" s="12"/>
      <c r="F14" s="12"/>
      <c r="G14" s="12"/>
      <c r="H14" s="13"/>
    </row>
    <row r="15" spans="2:8" ht="51" customHeight="1">
      <c r="B15" s="2"/>
      <c r="C15" s="2"/>
      <c r="D15" s="14"/>
      <c r="E15" s="15"/>
      <c r="F15" s="15"/>
      <c r="G15" s="15"/>
      <c r="H15" s="16"/>
    </row>
  </sheetData>
  <sheetProtection/>
  <mergeCells count="2">
    <mergeCell ref="B2:H2"/>
    <mergeCell ref="D14:H15"/>
  </mergeCells>
  <printOptions horizontalCentered="1" verticalCentered="1"/>
  <pageMargins left="1" right="1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5"/>
    <pageSetUpPr fitToPage="1"/>
  </sheetPr>
  <dimension ref="B2:H15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3.8515625" style="1" customWidth="1"/>
    <col min="2" max="8" width="16.57421875" style="1" customWidth="1"/>
    <col min="9" max="9" width="3.8515625" style="1" customWidth="1"/>
    <col min="10" max="16384" width="9.140625" style="1" customWidth="1"/>
  </cols>
  <sheetData>
    <row r="2" spans="2:8" ht="39.75" customHeight="1">
      <c r="B2" s="8" t="str">
        <f>CONCATENATE("May "&amp;calendarYear)</f>
        <v>May 2016</v>
      </c>
      <c r="C2" s="9"/>
      <c r="D2" s="9"/>
      <c r="E2" s="9"/>
      <c r="F2" s="9"/>
      <c r="G2" s="9"/>
      <c r="H2" s="10"/>
    </row>
    <row r="3" spans="2:8" ht="1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</row>
    <row r="4" spans="2:8" ht="15">
      <c r="B4" s="5">
        <f>IF(AND(YEAR(MayOffset+1)=calendarYear,MONTH(MayOffset+1)=5),MayOffset+1,"")</f>
        <v>42491</v>
      </c>
      <c r="C4" s="5">
        <f>IF(AND(YEAR(MayOffset+2)=calendarYear,MONTH(MayOffset+2)=5),MayOffset+2,"")</f>
        <v>42492</v>
      </c>
      <c r="D4" s="5">
        <f>IF(AND(YEAR(MayOffset+3)=calendarYear,MONTH(MayOffset+3)=5),MayOffset+3,"")</f>
        <v>42493</v>
      </c>
      <c r="E4" s="5">
        <f>IF(AND(YEAR(MayOffset+4)=calendarYear,MONTH(MayOffset+4)=5),MayOffset+4,"")</f>
        <v>42494</v>
      </c>
      <c r="F4" s="5">
        <f>IF(AND(YEAR(MayOffset+5)=calendarYear,MONTH(MayOffset+5)=5),MayOffset+5,"")</f>
        <v>42495</v>
      </c>
      <c r="G4" s="5">
        <f>IF(AND(YEAR(MayOffset+6)=calendarYear,MONTH(MayOffset+6)=5),MayOffset+6,"")</f>
        <v>42496</v>
      </c>
      <c r="H4" s="5">
        <f>IF(AND(YEAR(MayOffset+7)=calendarYear,MONTH(MayOffset+7)=5),MayOffset+7,"")</f>
        <v>42497</v>
      </c>
    </row>
    <row r="5" spans="2:8" ht="51" customHeight="1">
      <c r="B5" s="2"/>
      <c r="C5" s="2"/>
      <c r="D5" s="2"/>
      <c r="E5" s="2"/>
      <c r="F5" s="2"/>
      <c r="G5" s="2"/>
      <c r="H5" s="2"/>
    </row>
    <row r="6" spans="2:8" ht="15">
      <c r="B6" s="5">
        <f>IF(AND(YEAR(MayOffset+8)=calendarYear,MONTH(MayOffset+8)=5),MayOffset+8,"")</f>
        <v>42498</v>
      </c>
      <c r="C6" s="5">
        <f>IF(AND(YEAR(MayOffset+9)=calendarYear,MONTH(MayOffset+9)=5),MayOffset+9,"")</f>
        <v>42499</v>
      </c>
      <c r="D6" s="5">
        <f>IF(AND(YEAR(MayOffset+10)=calendarYear,MONTH(MayOffset+10)=5),MayOffset+10,"")</f>
        <v>42500</v>
      </c>
      <c r="E6" s="5">
        <f>IF(AND(YEAR(MayOffset+11)=calendarYear,MONTH(MayOffset+11)=5),MayOffset+11,"")</f>
        <v>42501</v>
      </c>
      <c r="F6" s="5">
        <f>IF(AND(YEAR(MayOffset+12)=calendarYear,MONTH(MayOffset+12)=5),MayOffset+12,"")</f>
        <v>42502</v>
      </c>
      <c r="G6" s="5">
        <f>IF(AND(YEAR(MayOffset+13)=calendarYear,MONTH(MayOffset+13)=5),MayOffset+13,"")</f>
        <v>42503</v>
      </c>
      <c r="H6" s="5">
        <f>IF(AND(YEAR(MayOffset+14)=calendarYear,MONTH(MayOffset+14)=5),MayOffset+14,"")</f>
        <v>42504</v>
      </c>
    </row>
    <row r="7" spans="2:8" ht="51" customHeight="1">
      <c r="B7" s="2"/>
      <c r="C7" s="2"/>
      <c r="D7" s="2"/>
      <c r="E7" s="2"/>
      <c r="F7" s="2"/>
      <c r="G7" s="2"/>
      <c r="H7" s="2"/>
    </row>
    <row r="8" spans="2:8" ht="15">
      <c r="B8" s="5">
        <f>IF(AND(YEAR(MayOffset+15)=calendarYear,MONTH(MayOffset+15)=5),MayOffset+15,"")</f>
        <v>42505</v>
      </c>
      <c r="C8" s="5">
        <f>IF(AND(YEAR(MayOffset+16)=calendarYear,MONTH(MayOffset+16)=5),MayOffset+16,"")</f>
        <v>42506</v>
      </c>
      <c r="D8" s="5">
        <f>IF(AND(YEAR(MayOffset+17)=calendarYear,MONTH(MayOffset+17)=5),MayOffset+17,"")</f>
        <v>42507</v>
      </c>
      <c r="E8" s="5">
        <f>IF(AND(YEAR(MayOffset+18)=calendarYear,MONTH(MayOffset+18)=5),MayOffset+18,"")</f>
        <v>42508</v>
      </c>
      <c r="F8" s="5">
        <f>IF(AND(YEAR(MayOffset+19)=calendarYear,MONTH(MayOffset+19)=5),MayOffset+19,"")</f>
        <v>42509</v>
      </c>
      <c r="G8" s="5">
        <f>IF(AND(YEAR(MayOffset+20)=calendarYear,MONTH(MayOffset+20)=5),MayOffset+20,"")</f>
        <v>42510</v>
      </c>
      <c r="H8" s="5">
        <f>IF(AND(YEAR(MayOffset+21)=calendarYear,MONTH(MayOffset+21)=5),MayOffset+21,"")</f>
        <v>42511</v>
      </c>
    </row>
    <row r="9" spans="2:8" ht="51" customHeight="1">
      <c r="B9" s="2"/>
      <c r="C9" s="2"/>
      <c r="D9" s="2"/>
      <c r="E9" s="2"/>
      <c r="F9" s="2"/>
      <c r="G9" s="2"/>
      <c r="H9" s="2"/>
    </row>
    <row r="10" spans="2:8" ht="15">
      <c r="B10" s="5">
        <f>IF(AND(YEAR(MayOffset+22)=calendarYear,MONTH(MayOffset+22)=5),MayOffset+22,"")</f>
        <v>42512</v>
      </c>
      <c r="C10" s="5">
        <f>IF(AND(YEAR(MayOffset+23)=calendarYear,MONTH(MayOffset+23)=5),MayOffset+23,"")</f>
        <v>42513</v>
      </c>
      <c r="D10" s="5">
        <f>IF(AND(YEAR(MayOffset+24)=calendarYear,MONTH(MayOffset+24)=5),MayOffset+24,"")</f>
        <v>42514</v>
      </c>
      <c r="E10" s="5">
        <f>IF(AND(YEAR(MayOffset+25)=calendarYear,MONTH(MayOffset+25)=5),MayOffset+25,"")</f>
        <v>42515</v>
      </c>
      <c r="F10" s="5">
        <f>IF(AND(YEAR(MayOffset+26)=calendarYear,MONTH(MayOffset+26)=5),MayOffset+26,"")</f>
        <v>42516</v>
      </c>
      <c r="G10" s="5">
        <f>IF(AND(YEAR(MayOffset+27)=calendarYear,MONTH(MayOffset+27)=5),MayOffset+27,"")</f>
        <v>42517</v>
      </c>
      <c r="H10" s="5">
        <f>IF(AND(YEAR(MayOffset+28)=calendarYear,MONTH(MayOffset+28)=5),MayOffset+28,"")</f>
        <v>42518</v>
      </c>
    </row>
    <row r="11" spans="2:8" ht="51" customHeight="1">
      <c r="B11" s="2"/>
      <c r="C11" s="2"/>
      <c r="D11" s="2"/>
      <c r="E11" s="2"/>
      <c r="F11" s="2"/>
      <c r="G11" s="2"/>
      <c r="H11" s="2"/>
    </row>
    <row r="12" spans="2:8" ht="15">
      <c r="B12" s="5">
        <f>IF(AND(YEAR(MayOffset+29)=calendarYear,MONTH(MayOffset+29)=5),MayOffset+29,"")</f>
        <v>42519</v>
      </c>
      <c r="C12" s="5">
        <f>IF(AND(YEAR(MayOffset+30)=calendarYear,MONTH(MayOffset+30)=5),MayOffset+30,"")</f>
        <v>42520</v>
      </c>
      <c r="D12" s="5">
        <f>IF(AND(YEAR(MayOffset+31)=calendarYear,MONTH(MayOffset+31)=5),MayOffset+31,"")</f>
        <v>42521</v>
      </c>
      <c r="E12" s="5">
        <f>IF(AND(YEAR(MayOffset+32)=calendarYear,MONTH(MayOffset+32)=5),MayOffset+32,"")</f>
      </c>
      <c r="F12" s="5">
        <f>IF(AND(YEAR(MayOffset+33)=calendarYear,MONTH(MayOffset+33)=5),MayOffset+33,"")</f>
      </c>
      <c r="G12" s="5">
        <f>IF(AND(YEAR(MayOffset+34)=calendarYear,MONTH(MayOffset+34)=5),MayOffset+34,"")</f>
      </c>
      <c r="H12" s="5">
        <f>IF(AND(YEAR(MayOffset+35)=calendarYear,MONTH(MayOffset+35)=5),MayOffset+35,"")</f>
      </c>
    </row>
    <row r="13" spans="2:8" ht="51" customHeight="1">
      <c r="B13" s="2"/>
      <c r="C13" s="2"/>
      <c r="D13" s="2"/>
      <c r="E13" s="2"/>
      <c r="F13" s="2"/>
      <c r="G13" s="2"/>
      <c r="H13" s="2"/>
    </row>
    <row r="14" spans="2:8" ht="15">
      <c r="B14" s="5">
        <f>IF(AND(YEAR(MayOffset+36)=calendarYear,MONTH(MayOffset+36)=5),MayOffset+36,"")</f>
      </c>
      <c r="C14" s="5">
        <f>IF(AND(YEAR(MayOffset+37)=calendarYear,MONTH(MayOffset+37)=5),MayOffset+37,"")</f>
      </c>
      <c r="D14" s="11" t="s">
        <v>8</v>
      </c>
      <c r="E14" s="12"/>
      <c r="F14" s="12"/>
      <c r="G14" s="12"/>
      <c r="H14" s="13"/>
    </row>
    <row r="15" spans="2:8" ht="51" customHeight="1">
      <c r="B15" s="2"/>
      <c r="C15" s="2"/>
      <c r="D15" s="14"/>
      <c r="E15" s="15"/>
      <c r="F15" s="15"/>
      <c r="G15" s="15"/>
      <c r="H15" s="16"/>
    </row>
  </sheetData>
  <sheetProtection/>
  <mergeCells count="2">
    <mergeCell ref="B2:H2"/>
    <mergeCell ref="D14:H15"/>
  </mergeCells>
  <printOptions horizontalCentered="1" verticalCentered="1"/>
  <pageMargins left="1" right="1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2:H15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3.8515625" style="1" customWidth="1"/>
    <col min="2" max="8" width="16.57421875" style="1" customWidth="1"/>
    <col min="9" max="9" width="3.8515625" style="1" customWidth="1"/>
    <col min="10" max="16384" width="9.140625" style="1" customWidth="1"/>
  </cols>
  <sheetData>
    <row r="2" spans="2:8" ht="39.75" customHeight="1">
      <c r="B2" s="8" t="str">
        <f>CONCATENATE("June "&amp;calendarYear)</f>
        <v>June 2016</v>
      </c>
      <c r="C2" s="9"/>
      <c r="D2" s="9"/>
      <c r="E2" s="9"/>
      <c r="F2" s="9"/>
      <c r="G2" s="9"/>
      <c r="H2" s="10"/>
    </row>
    <row r="3" spans="2:8" ht="1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</row>
    <row r="4" spans="2:8" ht="15">
      <c r="B4" s="5">
        <f>IF(AND(YEAR(JunOffset+1)=calendarYear,MONTH(JunOffset+1)=6),JunOffset+1,"")</f>
      </c>
      <c r="C4" s="5">
        <f>IF(AND(YEAR(JunOffset+2)=calendarYear,MONTH(JunOffset+2)=6),JunOffset+2,"")</f>
      </c>
      <c r="D4" s="5">
        <f>IF(AND(YEAR(JunOffset+3)=calendarYear,MONTH(JunOffset+3)=6),JunOffset+3,"")</f>
      </c>
      <c r="E4" s="5">
        <f>IF(AND(YEAR(JunOffset+4)=calendarYear,MONTH(JunOffset+4)=6),JunOffset+4,"")</f>
        <v>42522</v>
      </c>
      <c r="F4" s="5">
        <f>IF(AND(YEAR(JunOffset+5)=calendarYear,MONTH(JunOffset+5)=6),JunOffset+5,"")</f>
        <v>42523</v>
      </c>
      <c r="G4" s="5">
        <f>IF(AND(YEAR(JunOffset+6)=calendarYear,MONTH(JunOffset+6)=6),JunOffset+6,"")</f>
        <v>42524</v>
      </c>
      <c r="H4" s="5">
        <f>IF(AND(YEAR(JunOffset+7)=calendarYear,MONTH(JunOffset+7)=6),JunOffset+7,"")</f>
        <v>42525</v>
      </c>
    </row>
    <row r="5" spans="2:8" ht="51" customHeight="1">
      <c r="B5" s="2"/>
      <c r="C5" s="2"/>
      <c r="D5" s="2"/>
      <c r="E5" s="2"/>
      <c r="F5" s="2"/>
      <c r="G5" s="2"/>
      <c r="H5" s="2"/>
    </row>
    <row r="6" spans="2:8" ht="15">
      <c r="B6" s="5">
        <f>IF(AND(YEAR(JunOffset+8)=calendarYear,MONTH(JunOffset+8)=6),JunOffset+8,"")</f>
        <v>42526</v>
      </c>
      <c r="C6" s="5">
        <f>IF(AND(YEAR(JunOffset+9)=calendarYear,MONTH(JunOffset+9)=6),JunOffset+9,"")</f>
        <v>42527</v>
      </c>
      <c r="D6" s="5">
        <f>IF(AND(YEAR(JunOffset+10)=calendarYear,MONTH(JunOffset+10)=6),JunOffset+10,"")</f>
        <v>42528</v>
      </c>
      <c r="E6" s="5">
        <f>IF(AND(YEAR(JunOffset+11)=calendarYear,MONTH(JunOffset+11)=6),JunOffset+11,"")</f>
        <v>42529</v>
      </c>
      <c r="F6" s="5">
        <f>IF(AND(YEAR(JunOffset+12)=calendarYear,MONTH(JunOffset+12)=6),JunOffset+12,"")</f>
        <v>42530</v>
      </c>
      <c r="G6" s="5">
        <f>IF(AND(YEAR(JunOffset+13)=calendarYear,MONTH(JunOffset+13)=6),JunOffset+13,"")</f>
        <v>42531</v>
      </c>
      <c r="H6" s="5">
        <f>IF(AND(YEAR(JunOffset+14)=calendarYear,MONTH(JunOffset+14)=6),JunOffset+14,"")</f>
        <v>42532</v>
      </c>
    </row>
    <row r="7" spans="2:8" ht="51" customHeight="1">
      <c r="B7" s="2"/>
      <c r="C7" s="2"/>
      <c r="D7" s="2"/>
      <c r="E7" s="2"/>
      <c r="F7" s="2"/>
      <c r="G7" s="2"/>
      <c r="H7" s="2"/>
    </row>
    <row r="8" spans="2:8" ht="15">
      <c r="B8" s="5">
        <f>IF(AND(YEAR(JunOffset+15)=calendarYear,MONTH(JunOffset+15)=6),JunOffset+15,"")</f>
        <v>42533</v>
      </c>
      <c r="C8" s="5">
        <f>IF(AND(YEAR(JunOffset+16)=calendarYear,MONTH(JunOffset+16)=6),JunOffset+16,"")</f>
        <v>42534</v>
      </c>
      <c r="D8" s="5">
        <f>IF(AND(YEAR(JunOffset+17)=calendarYear,MONTH(JunOffset+17)=6),JunOffset+17,"")</f>
        <v>42535</v>
      </c>
      <c r="E8" s="5">
        <f>IF(AND(YEAR(JunOffset+18)=calendarYear,MONTH(JunOffset+18)=6),JunOffset+18,"")</f>
        <v>42536</v>
      </c>
      <c r="F8" s="5">
        <f>IF(AND(YEAR(JunOffset+19)=calendarYear,MONTH(JunOffset+19)=6),JunOffset+19,"")</f>
        <v>42537</v>
      </c>
      <c r="G8" s="5">
        <f>IF(AND(YEAR(JunOffset+20)=calendarYear,MONTH(JunOffset+20)=6),JunOffset+20,"")</f>
        <v>42538</v>
      </c>
      <c r="H8" s="5">
        <f>IF(AND(YEAR(JunOffset+21)=calendarYear,MONTH(JunOffset+21)=6),JunOffset+21,"")</f>
        <v>42539</v>
      </c>
    </row>
    <row r="9" spans="2:8" ht="51" customHeight="1">
      <c r="B9" s="2"/>
      <c r="C9" s="2"/>
      <c r="D9" s="2"/>
      <c r="E9" s="2"/>
      <c r="F9" s="2"/>
      <c r="G9" s="2"/>
      <c r="H9" s="2"/>
    </row>
    <row r="10" spans="2:8" ht="15">
      <c r="B10" s="5">
        <f>IF(AND(YEAR(JunOffset+22)=calendarYear,MONTH(JunOffset+22)=6),JunOffset+22,"")</f>
        <v>42540</v>
      </c>
      <c r="C10" s="5">
        <f>IF(AND(YEAR(JunOffset+23)=calendarYear,MONTH(JunOffset+23)=6),JunOffset+23,"")</f>
        <v>42541</v>
      </c>
      <c r="D10" s="5">
        <f>IF(AND(YEAR(JunOffset+24)=calendarYear,MONTH(JunOffset+24)=6),JunOffset+24,"")</f>
        <v>42542</v>
      </c>
      <c r="E10" s="5">
        <f>IF(AND(YEAR(JunOffset+25)=calendarYear,MONTH(JunOffset+25)=6),JunOffset+25,"")</f>
        <v>42543</v>
      </c>
      <c r="F10" s="5">
        <f>IF(AND(YEAR(JunOffset+26)=calendarYear,MONTH(JunOffset+26)=6),JunOffset+26,"")</f>
        <v>42544</v>
      </c>
      <c r="G10" s="5">
        <f>IF(AND(YEAR(JunOffset+27)=calendarYear,MONTH(JunOffset+27)=6),JunOffset+27,"")</f>
        <v>42545</v>
      </c>
      <c r="H10" s="5">
        <f>IF(AND(YEAR(JunOffset+28)=calendarYear,MONTH(JunOffset+28)=6),JunOffset+28,"")</f>
        <v>42546</v>
      </c>
    </row>
    <row r="11" spans="2:8" ht="51" customHeight="1">
      <c r="B11" s="2"/>
      <c r="C11" s="2"/>
      <c r="D11" s="2"/>
      <c r="E11" s="2"/>
      <c r="F11" s="2"/>
      <c r="G11" s="2"/>
      <c r="H11" s="2"/>
    </row>
    <row r="12" spans="2:8" ht="15">
      <c r="B12" s="5">
        <f>IF(AND(YEAR(JunOffset+29)=calendarYear,MONTH(JunOffset+29)=6),JunOffset+29,"")</f>
        <v>42547</v>
      </c>
      <c r="C12" s="5">
        <f>IF(AND(YEAR(JunOffset+30)=calendarYear,MONTH(JunOffset+30)=6),JunOffset+30,"")</f>
        <v>42548</v>
      </c>
      <c r="D12" s="5">
        <f>IF(AND(YEAR(JunOffset+31)=calendarYear,MONTH(JunOffset+31)=6),JunOffset+31,"")</f>
        <v>42549</v>
      </c>
      <c r="E12" s="5">
        <f>IF(AND(YEAR(JunOffset+32)=calendarYear,MONTH(JunOffset+32)=6),JunOffset+32,"")</f>
        <v>42550</v>
      </c>
      <c r="F12" s="5">
        <f>IF(AND(YEAR(JunOffset+33)=calendarYear,MONTH(JunOffset+33)=6),JunOffset+33,"")</f>
        <v>42551</v>
      </c>
      <c r="G12" s="5">
        <f>IF(AND(YEAR(JunOffset+34)=calendarYear,MONTH(JunOffset+34)=6),JunOffset+34,"")</f>
      </c>
      <c r="H12" s="5">
        <f>IF(AND(YEAR(JunOffset+35)=calendarYear,MONTH(JunOffset+35)=6),JunOffset+35,"")</f>
      </c>
    </row>
    <row r="13" spans="2:8" ht="51" customHeight="1">
      <c r="B13" s="2"/>
      <c r="C13" s="2"/>
      <c r="D13" s="2"/>
      <c r="E13" s="2"/>
      <c r="F13" s="2"/>
      <c r="G13" s="2"/>
      <c r="H13" s="2"/>
    </row>
    <row r="14" spans="2:8" ht="15">
      <c r="B14" s="5">
        <f>IF(AND(YEAR(JunOffset+36)=calendarYear,MONTH(JunOffset+36)=6),JunOffset+36,"")</f>
      </c>
      <c r="C14" s="5">
        <f>IF(AND(YEAR(JunOffset+37)=calendarYear,MONTH(JunOffset+37)=6),JunOffset+37,"")</f>
      </c>
      <c r="D14" s="11" t="s">
        <v>8</v>
      </c>
      <c r="E14" s="12"/>
      <c r="F14" s="12"/>
      <c r="G14" s="12"/>
      <c r="H14" s="13"/>
    </row>
    <row r="15" spans="2:8" ht="51" customHeight="1">
      <c r="B15" s="2"/>
      <c r="C15" s="2"/>
      <c r="D15" s="14"/>
      <c r="E15" s="15"/>
      <c r="F15" s="15"/>
      <c r="G15" s="15"/>
      <c r="H15" s="16"/>
    </row>
  </sheetData>
  <sheetProtection/>
  <mergeCells count="2">
    <mergeCell ref="B2:H2"/>
    <mergeCell ref="D14:H15"/>
  </mergeCells>
  <printOptions horizontalCentered="1" verticalCentered="1"/>
  <pageMargins left="1" right="1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theme="5"/>
    <pageSetUpPr fitToPage="1"/>
  </sheetPr>
  <dimension ref="B2:H15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3.8515625" style="1" customWidth="1"/>
    <col min="2" max="8" width="16.57421875" style="1" customWidth="1"/>
    <col min="9" max="9" width="3.8515625" style="1" customWidth="1"/>
    <col min="10" max="16384" width="9.140625" style="1" customWidth="1"/>
  </cols>
  <sheetData>
    <row r="2" spans="2:8" ht="39.75" customHeight="1">
      <c r="B2" s="8" t="str">
        <f>CONCATENATE("July "&amp;calendarYear)</f>
        <v>July 2016</v>
      </c>
      <c r="C2" s="9"/>
      <c r="D2" s="9"/>
      <c r="E2" s="9"/>
      <c r="F2" s="9"/>
      <c r="G2" s="9"/>
      <c r="H2" s="10"/>
    </row>
    <row r="3" spans="2:8" ht="1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</row>
    <row r="4" spans="2:8" ht="15">
      <c r="B4" s="5">
        <f>IF(AND(YEAR(JulOffset+1)=calendarYear,MONTH(JulOffset+1)=7),JulOffset+1,"")</f>
      </c>
      <c r="C4" s="5">
        <f>IF(AND(YEAR(JulOffset+2)=calendarYear,MONTH(JulOffset+2)=7),JulOffset+2,"")</f>
      </c>
      <c r="D4" s="5">
        <f>IF(AND(YEAR(JulOffset+3)=calendarYear,MONTH(JulOffset+3)=7),JulOffset+3,"")</f>
      </c>
      <c r="E4" s="5">
        <f>IF(AND(YEAR(JulOffset+4)=calendarYear,MONTH(JulOffset+4)=7),JulOffset+4,"")</f>
      </c>
      <c r="F4" s="5">
        <f>IF(AND(YEAR(JulOffset+5)=calendarYear,MONTH(JulOffset+5)=7),JulOffset+5,"")</f>
      </c>
      <c r="G4" s="5">
        <f>IF(AND(YEAR(JulOffset+6)=calendarYear,MONTH(JulOffset+6)=7),JulOffset+6,"")</f>
        <v>42552</v>
      </c>
      <c r="H4" s="5">
        <f>IF(AND(YEAR(JulOffset+7)=calendarYear,MONTH(JulOffset+7)=7),JulOffset+7,"")</f>
        <v>42553</v>
      </c>
    </row>
    <row r="5" spans="2:8" ht="51" customHeight="1">
      <c r="B5" s="2"/>
      <c r="C5" s="2"/>
      <c r="D5" s="2"/>
      <c r="E5" s="2"/>
      <c r="F5" s="2"/>
      <c r="G5" s="2"/>
      <c r="H5" s="2"/>
    </row>
    <row r="6" spans="2:8" ht="15">
      <c r="B6" s="5">
        <f>IF(AND(YEAR(JulOffset+8)=calendarYear,MONTH(JulOffset+8)=7),JulOffset+8,"")</f>
        <v>42554</v>
      </c>
      <c r="C6" s="5">
        <f>IF(AND(YEAR(JulOffset+9)=calendarYear,MONTH(JulOffset+9)=7),JulOffset+9,"")</f>
        <v>42555</v>
      </c>
      <c r="D6" s="5">
        <f>IF(AND(YEAR(JulOffset+10)=calendarYear,MONTH(JulOffset+10)=7),JulOffset+10,"")</f>
        <v>42556</v>
      </c>
      <c r="E6" s="5">
        <f>IF(AND(YEAR(JulOffset+11)=calendarYear,MONTH(JulOffset+11)=7),JulOffset+11,"")</f>
        <v>42557</v>
      </c>
      <c r="F6" s="5">
        <f>IF(AND(YEAR(JulOffset+12)=calendarYear,MONTH(JulOffset+12)=7),JulOffset+12,"")</f>
        <v>42558</v>
      </c>
      <c r="G6" s="5">
        <f>IF(AND(YEAR(JulOffset+13)=calendarYear,MONTH(JulOffset+13)=7),JulOffset+13,"")</f>
        <v>42559</v>
      </c>
      <c r="H6" s="5">
        <f>IF(AND(YEAR(JulOffset+14)=calendarYear,MONTH(JulOffset+14)=7),JulOffset+14,"")</f>
        <v>42560</v>
      </c>
    </row>
    <row r="7" spans="2:8" ht="51" customHeight="1">
      <c r="B7" s="2"/>
      <c r="C7" s="2"/>
      <c r="D7" s="2"/>
      <c r="E7" s="2"/>
      <c r="F7" s="2"/>
      <c r="G7" s="2"/>
      <c r="H7" s="2"/>
    </row>
    <row r="8" spans="2:8" ht="15">
      <c r="B8" s="5">
        <f>IF(AND(YEAR(JulOffset+15)=calendarYear,MONTH(JulOffset+15)=7),JulOffset+15,"")</f>
        <v>42561</v>
      </c>
      <c r="C8" s="5">
        <f>IF(AND(YEAR(JulOffset+16)=calendarYear,MONTH(JulOffset+16)=7),JulOffset+16,"")</f>
        <v>42562</v>
      </c>
      <c r="D8" s="5">
        <f>IF(AND(YEAR(JulOffset+17)=calendarYear,MONTH(JulOffset+17)=7),JulOffset+17,"")</f>
        <v>42563</v>
      </c>
      <c r="E8" s="5">
        <f>IF(AND(YEAR(JulOffset+18)=calendarYear,MONTH(JulOffset+18)=7),JulOffset+18,"")</f>
        <v>42564</v>
      </c>
      <c r="F8" s="5">
        <f>IF(AND(YEAR(JulOffset+19)=calendarYear,MONTH(JulOffset+19)=7),JulOffset+19,"")</f>
        <v>42565</v>
      </c>
      <c r="G8" s="5">
        <f>IF(AND(YEAR(JulOffset+20)=calendarYear,MONTH(JulOffset+20)=7),JulOffset+20,"")</f>
        <v>42566</v>
      </c>
      <c r="H8" s="5">
        <f>IF(AND(YEAR(JulOffset+21)=calendarYear,MONTH(JulOffset+21)=7),JulOffset+21,"")</f>
        <v>42567</v>
      </c>
    </row>
    <row r="9" spans="2:8" ht="51" customHeight="1">
      <c r="B9" s="2"/>
      <c r="C9" s="2"/>
      <c r="D9" s="2"/>
      <c r="E9" s="2"/>
      <c r="F9" s="2"/>
      <c r="G9" s="2"/>
      <c r="H9" s="2"/>
    </row>
    <row r="10" spans="2:8" ht="15">
      <c r="B10" s="5">
        <f>IF(AND(YEAR(JulOffset+22)=calendarYear,MONTH(JulOffset+22)=7),JulOffset+22,"")</f>
        <v>42568</v>
      </c>
      <c r="C10" s="5">
        <f>IF(AND(YEAR(JulOffset+23)=calendarYear,MONTH(JulOffset+23)=7),JulOffset+23,"")</f>
        <v>42569</v>
      </c>
      <c r="D10" s="5">
        <f>IF(AND(YEAR(JulOffset+24)=calendarYear,MONTH(JulOffset+24)=7),JulOffset+24,"")</f>
        <v>42570</v>
      </c>
      <c r="E10" s="5">
        <f>IF(AND(YEAR(JulOffset+25)=calendarYear,MONTH(JulOffset+25)=7),JulOffset+25,"")</f>
        <v>42571</v>
      </c>
      <c r="F10" s="5">
        <f>IF(AND(YEAR(JulOffset+26)=calendarYear,MONTH(JulOffset+26)=7),JulOffset+26,"")</f>
        <v>42572</v>
      </c>
      <c r="G10" s="5">
        <f>IF(AND(YEAR(JulOffset+27)=calendarYear,MONTH(JulOffset+27)=7),JulOffset+27,"")</f>
        <v>42573</v>
      </c>
      <c r="H10" s="5">
        <f>IF(AND(YEAR(JulOffset+28)=calendarYear,MONTH(JulOffset+28)=7),JulOffset+28,"")</f>
        <v>42574</v>
      </c>
    </row>
    <row r="11" spans="2:8" ht="51" customHeight="1">
      <c r="B11" s="2"/>
      <c r="C11" s="2"/>
      <c r="D11" s="2"/>
      <c r="E11" s="2"/>
      <c r="F11" s="2"/>
      <c r="G11" s="2"/>
      <c r="H11" s="2"/>
    </row>
    <row r="12" spans="2:8" ht="15">
      <c r="B12" s="5">
        <f>IF(AND(YEAR(JulOffset+29)=calendarYear,MONTH(JulOffset+29)=7),JulOffset+29,"")</f>
        <v>42575</v>
      </c>
      <c r="C12" s="5">
        <f>IF(AND(YEAR(JulOffset+30)=calendarYear,MONTH(JulOffset+30)=7),JulOffset+30,"")</f>
        <v>42576</v>
      </c>
      <c r="D12" s="5">
        <f>IF(AND(YEAR(JulOffset+31)=calendarYear,MONTH(JulOffset+31)=7),JulOffset+31,"")</f>
        <v>42577</v>
      </c>
      <c r="E12" s="5">
        <f>IF(AND(YEAR(JulOffset+32)=calendarYear,MONTH(JulOffset+32)=7),JulOffset+32,"")</f>
        <v>42578</v>
      </c>
      <c r="F12" s="5">
        <f>IF(AND(YEAR(JulOffset+33)=calendarYear,MONTH(JulOffset+33)=7),JulOffset+33,"")</f>
        <v>42579</v>
      </c>
      <c r="G12" s="5">
        <f>IF(AND(YEAR(JulOffset+34)=calendarYear,MONTH(JulOffset+34)=7),JulOffset+34,"")</f>
        <v>42580</v>
      </c>
      <c r="H12" s="5">
        <f>IF(AND(YEAR(JulOffset+35)=calendarYear,MONTH(JulOffset+35)=7),JulOffset+35,"")</f>
        <v>42581</v>
      </c>
    </row>
    <row r="13" spans="2:8" ht="51" customHeight="1">
      <c r="B13" s="2"/>
      <c r="C13" s="2"/>
      <c r="D13" s="2"/>
      <c r="E13" s="2"/>
      <c r="F13" s="2"/>
      <c r="G13" s="2"/>
      <c r="H13" s="2"/>
    </row>
    <row r="14" spans="2:8" ht="15">
      <c r="B14" s="5">
        <f>IF(AND(YEAR(JulOffset+36)=calendarYear,MONTH(JulOffset+36)=7),JulOffset+36,"")</f>
        <v>42582</v>
      </c>
      <c r="C14" s="5">
        <f>IF(AND(YEAR(JulOffset+37)=calendarYear,MONTH(JulOffset+37)=7),JulOffset+37,"")</f>
      </c>
      <c r="D14" s="11" t="s">
        <v>8</v>
      </c>
      <c r="E14" s="12"/>
      <c r="F14" s="12"/>
      <c r="G14" s="12"/>
      <c r="H14" s="13"/>
    </row>
    <row r="15" spans="2:8" ht="51" customHeight="1">
      <c r="B15" s="2"/>
      <c r="C15" s="2"/>
      <c r="D15" s="14"/>
      <c r="E15" s="15"/>
      <c r="F15" s="15"/>
      <c r="G15" s="15"/>
      <c r="H15" s="16"/>
    </row>
  </sheetData>
  <sheetProtection/>
  <mergeCells count="2">
    <mergeCell ref="B2:H2"/>
    <mergeCell ref="D14:H15"/>
  </mergeCells>
  <printOptions horizontalCentered="1" verticalCentered="1"/>
  <pageMargins left="1" right="1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2:H15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3.8515625" style="1" customWidth="1"/>
    <col min="2" max="8" width="16.57421875" style="1" customWidth="1"/>
    <col min="9" max="9" width="3.8515625" style="1" customWidth="1"/>
    <col min="10" max="16384" width="9.140625" style="1" customWidth="1"/>
  </cols>
  <sheetData>
    <row r="2" spans="2:8" ht="39.75" customHeight="1">
      <c r="B2" s="8" t="str">
        <f>CONCATENATE("August "&amp;calendarYear)</f>
        <v>August 2016</v>
      </c>
      <c r="C2" s="9"/>
      <c r="D2" s="9"/>
      <c r="E2" s="9"/>
      <c r="F2" s="9"/>
      <c r="G2" s="9"/>
      <c r="H2" s="10"/>
    </row>
    <row r="3" spans="2:8" ht="1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</row>
    <row r="4" spans="2:8" ht="15">
      <c r="B4" s="5">
        <f>IF(AND(YEAR(AugOffset+1)=calendarYear,MONTH(AugOffset+1)=8),AugOffset+1,"")</f>
      </c>
      <c r="C4" s="5">
        <f>IF(AND(YEAR(AugOffset+2)=calendarYear,MONTH(AugOffset+2)=8),AugOffset+2,"")</f>
        <v>42583</v>
      </c>
      <c r="D4" s="5">
        <f>IF(AND(YEAR(AugOffset+3)=calendarYear,MONTH(AugOffset+3)=8),AugOffset+3,"")</f>
        <v>42584</v>
      </c>
      <c r="E4" s="5">
        <f>IF(AND(YEAR(AugOffset+4)=calendarYear,MONTH(AugOffset+4)=8),AugOffset+4,"")</f>
        <v>42585</v>
      </c>
      <c r="F4" s="5">
        <f>IF(AND(YEAR(AugOffset+5)=calendarYear,MONTH(AugOffset+5)=8),AugOffset+5,"")</f>
        <v>42586</v>
      </c>
      <c r="G4" s="5">
        <f>IF(AND(YEAR(AugOffset+6)=calendarYear,MONTH(AugOffset+6)=8),AugOffset+6,"")</f>
        <v>42587</v>
      </c>
      <c r="H4" s="5">
        <f>IF(AND(YEAR(AugOffset+7)=calendarYear,MONTH(AugOffset+7)=8),AugOffset+7,"")</f>
        <v>42588</v>
      </c>
    </row>
    <row r="5" spans="2:8" ht="51" customHeight="1">
      <c r="B5" s="2"/>
      <c r="C5" s="2"/>
      <c r="D5" s="2"/>
      <c r="E5" s="2"/>
      <c r="F5" s="2"/>
      <c r="G5" s="2"/>
      <c r="H5" s="2"/>
    </row>
    <row r="6" spans="2:8" ht="15">
      <c r="B6" s="5">
        <f>IF(AND(YEAR(AugOffset+8)=calendarYear,MONTH(AugOffset+8)=8),AugOffset+8,"")</f>
        <v>42589</v>
      </c>
      <c r="C6" s="5">
        <f>IF(AND(YEAR(AugOffset+9)=calendarYear,MONTH(AugOffset+9)=8),AugOffset+9,"")</f>
        <v>42590</v>
      </c>
      <c r="D6" s="5">
        <f>IF(AND(YEAR(AugOffset+10)=calendarYear,MONTH(AugOffset+10)=8),AugOffset+10,"")</f>
        <v>42591</v>
      </c>
      <c r="E6" s="5">
        <f>IF(AND(YEAR(AugOffset+11)=calendarYear,MONTH(AugOffset+11)=8),AugOffset+11,"")</f>
        <v>42592</v>
      </c>
      <c r="F6" s="5">
        <f>IF(AND(YEAR(AugOffset+12)=calendarYear,MONTH(AugOffset+12)=8),AugOffset+12,"")</f>
        <v>42593</v>
      </c>
      <c r="G6" s="5">
        <f>IF(AND(YEAR(AugOffset+13)=calendarYear,MONTH(AugOffset+13)=8),AugOffset+13,"")</f>
        <v>42594</v>
      </c>
      <c r="H6" s="5">
        <f>IF(AND(YEAR(AugOffset+14)=calendarYear,MONTH(AugOffset+14)=8),AugOffset+14,"")</f>
        <v>42595</v>
      </c>
    </row>
    <row r="7" spans="2:8" ht="51" customHeight="1">
      <c r="B7" s="2"/>
      <c r="C7" s="2"/>
      <c r="D7" s="2"/>
      <c r="E7" s="2"/>
      <c r="F7" s="2"/>
      <c r="G7" s="2"/>
      <c r="H7" s="2"/>
    </row>
    <row r="8" spans="2:8" ht="15">
      <c r="B8" s="5">
        <f>IF(AND(YEAR(AugOffset+15)=calendarYear,MONTH(AugOffset+15)=8),AugOffset+15,"")</f>
        <v>42596</v>
      </c>
      <c r="C8" s="5">
        <f>IF(AND(YEAR(AugOffset+16)=calendarYear,MONTH(AugOffset+16)=8),AugOffset+16,"")</f>
        <v>42597</v>
      </c>
      <c r="D8" s="5">
        <f>IF(AND(YEAR(AugOffset+17)=calendarYear,MONTH(AugOffset+17)=8),AugOffset+17,"")</f>
        <v>42598</v>
      </c>
      <c r="E8" s="5">
        <f>IF(AND(YEAR(AugOffset+18)=calendarYear,MONTH(AugOffset+18)=8),AugOffset+18,"")</f>
        <v>42599</v>
      </c>
      <c r="F8" s="5">
        <f>IF(AND(YEAR(AugOffset+19)=calendarYear,MONTH(AugOffset+19)=8),AugOffset+19,"")</f>
        <v>42600</v>
      </c>
      <c r="G8" s="5">
        <f>IF(AND(YEAR(AugOffset+20)=calendarYear,MONTH(AugOffset+20)=8),AugOffset+20,"")</f>
        <v>42601</v>
      </c>
      <c r="H8" s="5">
        <f>IF(AND(YEAR(AugOffset+21)=calendarYear,MONTH(AugOffset+21)=8),AugOffset+21,"")</f>
        <v>42602</v>
      </c>
    </row>
    <row r="9" spans="2:8" ht="51" customHeight="1">
      <c r="B9" s="2"/>
      <c r="C9" s="2"/>
      <c r="D9" s="2"/>
      <c r="E9" s="2"/>
      <c r="F9" s="2"/>
      <c r="G9" s="2"/>
      <c r="H9" s="2"/>
    </row>
    <row r="10" spans="2:8" ht="15">
      <c r="B10" s="5">
        <f>IF(AND(YEAR(AugOffset+22)=calendarYear,MONTH(AugOffset+22)=8),AugOffset+22,"")</f>
        <v>42603</v>
      </c>
      <c r="C10" s="5">
        <f>IF(AND(YEAR(AugOffset+23)=calendarYear,MONTH(AugOffset+23)=8),AugOffset+23,"")</f>
        <v>42604</v>
      </c>
      <c r="D10" s="5">
        <f>IF(AND(YEAR(AugOffset+24)=calendarYear,MONTH(AugOffset+24)=8),AugOffset+24,"")</f>
        <v>42605</v>
      </c>
      <c r="E10" s="5">
        <f>IF(AND(YEAR(AugOffset+25)=calendarYear,MONTH(AugOffset+25)=8),AugOffset+25,"")</f>
        <v>42606</v>
      </c>
      <c r="F10" s="5">
        <f>IF(AND(YEAR(AugOffset+26)=calendarYear,MONTH(AugOffset+26)=8),AugOffset+26,"")</f>
        <v>42607</v>
      </c>
      <c r="G10" s="5">
        <f>IF(AND(YEAR(AugOffset+27)=calendarYear,MONTH(AugOffset+27)=8),AugOffset+27,"")</f>
        <v>42608</v>
      </c>
      <c r="H10" s="5">
        <f>IF(AND(YEAR(AugOffset+28)=calendarYear,MONTH(AugOffset+28)=8),AugOffset+28,"")</f>
        <v>42609</v>
      </c>
    </row>
    <row r="11" spans="2:8" ht="51" customHeight="1">
      <c r="B11" s="2"/>
      <c r="C11" s="2"/>
      <c r="D11" s="2"/>
      <c r="E11" s="2"/>
      <c r="F11" s="2"/>
      <c r="G11" s="2"/>
      <c r="H11" s="2"/>
    </row>
    <row r="12" spans="2:8" ht="15">
      <c r="B12" s="5">
        <f>IF(AND(YEAR(AugOffset+29)=calendarYear,MONTH(AugOffset+29)=8),AugOffset+29,"")</f>
        <v>42610</v>
      </c>
      <c r="C12" s="5">
        <f>IF(AND(YEAR(AugOffset+30)=calendarYear,MONTH(AugOffset+30)=8),AugOffset+30,"")</f>
        <v>42611</v>
      </c>
      <c r="D12" s="5">
        <f>IF(AND(YEAR(AugOffset+31)=calendarYear,MONTH(AugOffset+31)=8),AugOffset+31,"")</f>
        <v>42612</v>
      </c>
      <c r="E12" s="5">
        <f>IF(AND(YEAR(AugOffset+32)=calendarYear,MONTH(AugOffset+32)=8),AugOffset+32,"")</f>
        <v>42613</v>
      </c>
      <c r="F12" s="5">
        <f>IF(AND(YEAR(AugOffset+33)=calendarYear,MONTH(AugOffset+33)=8),AugOffset+33,"")</f>
      </c>
      <c r="G12" s="5">
        <f>IF(AND(YEAR(AugOffset+34)=calendarYear,MONTH(AugOffset+34)=8),AugOffset+34,"")</f>
      </c>
      <c r="H12" s="5">
        <f>IF(AND(YEAR(AugOffset+35)=calendarYear,MONTH(AugOffset+35)=8),AugOffset+35,"")</f>
      </c>
    </row>
    <row r="13" spans="2:8" ht="51" customHeight="1">
      <c r="B13" s="2"/>
      <c r="C13" s="2"/>
      <c r="D13" s="2"/>
      <c r="E13" s="2"/>
      <c r="F13" s="2"/>
      <c r="G13" s="2"/>
      <c r="H13" s="2"/>
    </row>
    <row r="14" spans="2:8" ht="15">
      <c r="B14" s="5">
        <f>IF(AND(YEAR(AugOffset+36)=calendarYear,MONTH(AugOffset+36)=8),AugOffset+36,"")</f>
      </c>
      <c r="C14" s="5">
        <f>IF(AND(YEAR(AugOffset+37)=calendarYear,MONTH(AugOffset+37)=8),AugOffset+37,"")</f>
      </c>
      <c r="D14" s="11" t="s">
        <v>8</v>
      </c>
      <c r="E14" s="12"/>
      <c r="F14" s="12"/>
      <c r="G14" s="12"/>
      <c r="H14" s="13"/>
    </row>
    <row r="15" spans="2:8" ht="51" customHeight="1">
      <c r="B15" s="2"/>
      <c r="C15" s="2"/>
      <c r="D15" s="14"/>
      <c r="E15" s="15"/>
      <c r="F15" s="15"/>
      <c r="G15" s="15"/>
      <c r="H15" s="16"/>
    </row>
  </sheetData>
  <sheetProtection/>
  <mergeCells count="2">
    <mergeCell ref="B2:H2"/>
    <mergeCell ref="D14:H15"/>
  </mergeCells>
  <printOptions horizontalCentered="1" verticalCentered="1"/>
  <pageMargins left="1" right="1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theme="5"/>
    <pageSetUpPr fitToPage="1"/>
  </sheetPr>
  <dimension ref="B2:H15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3.8515625" style="1" customWidth="1"/>
    <col min="2" max="8" width="16.57421875" style="1" customWidth="1"/>
    <col min="9" max="9" width="3.8515625" style="1" customWidth="1"/>
    <col min="10" max="16384" width="9.140625" style="1" customWidth="1"/>
  </cols>
  <sheetData>
    <row r="2" spans="2:8" ht="39.75" customHeight="1">
      <c r="B2" s="8" t="str">
        <f>CONCATENATE("September "&amp;calendarYear)</f>
        <v>September 2016</v>
      </c>
      <c r="C2" s="9"/>
      <c r="D2" s="9"/>
      <c r="E2" s="9"/>
      <c r="F2" s="9"/>
      <c r="G2" s="9"/>
      <c r="H2" s="10"/>
    </row>
    <row r="3" spans="2:8" ht="1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</row>
    <row r="4" spans="2:8" ht="15">
      <c r="B4" s="5">
        <f>IF(AND(YEAR(SepOffset+1)=calendarYear,MONTH(SepOffset+1)=9),SepOffset+1,"")</f>
      </c>
      <c r="C4" s="5">
        <f>IF(AND(YEAR(SepOffset+2)=calendarYear,MONTH(SepOffset+2)=9),SepOffset+2,"")</f>
      </c>
      <c r="D4" s="5">
        <f>IF(AND(YEAR(SepOffset+3)=calendarYear,MONTH(SepOffset+3)=9),SepOffset+3,"")</f>
      </c>
      <c r="E4" s="5">
        <f>IF(AND(YEAR(SepOffset+4)=calendarYear,MONTH(SepOffset+4)=9),SepOffset+4,"")</f>
      </c>
      <c r="F4" s="5">
        <f>IF(AND(YEAR(SepOffset+5)=calendarYear,MONTH(SepOffset+5)=9),SepOffset+5,"")</f>
        <v>42614</v>
      </c>
      <c r="G4" s="5">
        <f>IF(AND(YEAR(SepOffset+6)=calendarYear,MONTH(SepOffset+6)=9),SepOffset+6,"")</f>
        <v>42615</v>
      </c>
      <c r="H4" s="5">
        <f>IF(AND(YEAR(SepOffset+7)=calendarYear,MONTH(SepOffset+7)=9),SepOffset+7,"")</f>
        <v>42616</v>
      </c>
    </row>
    <row r="5" spans="2:8" ht="51" customHeight="1">
      <c r="B5" s="2"/>
      <c r="C5" s="2"/>
      <c r="D5" s="2"/>
      <c r="E5" s="2"/>
      <c r="F5" s="2"/>
      <c r="G5" s="2"/>
      <c r="H5" s="2"/>
    </row>
    <row r="6" spans="2:8" ht="15">
      <c r="B6" s="5">
        <f>IF(AND(YEAR(SepOffset+8)=calendarYear,MONTH(SepOffset+8)=9),SepOffset+8,"")</f>
        <v>42617</v>
      </c>
      <c r="C6" s="5">
        <f>IF(AND(YEAR(SepOffset+9)=calendarYear,MONTH(SepOffset+9)=9),SepOffset+9,"")</f>
        <v>42618</v>
      </c>
      <c r="D6" s="5">
        <f>IF(AND(YEAR(SepOffset+10)=calendarYear,MONTH(SepOffset+10)=9),SepOffset+10,"")</f>
        <v>42619</v>
      </c>
      <c r="E6" s="5">
        <f>IF(AND(YEAR(SepOffset+11)=calendarYear,MONTH(SepOffset+11)=9),SepOffset+11,"")</f>
        <v>42620</v>
      </c>
      <c r="F6" s="5">
        <f>IF(AND(YEAR(SepOffset+12)=calendarYear,MONTH(SepOffset+12)=9),SepOffset+12,"")</f>
        <v>42621</v>
      </c>
      <c r="G6" s="5">
        <f>IF(AND(YEAR(SepOffset+13)=calendarYear,MONTH(SepOffset+13)=9),SepOffset+13,"")</f>
        <v>42622</v>
      </c>
      <c r="H6" s="5">
        <f>IF(AND(YEAR(SepOffset+14)=calendarYear,MONTH(SepOffset+14)=9),SepOffset+14,"")</f>
        <v>42623</v>
      </c>
    </row>
    <row r="7" spans="2:8" ht="51" customHeight="1">
      <c r="B7" s="2"/>
      <c r="C7" s="2"/>
      <c r="D7" s="2"/>
      <c r="E7" s="2"/>
      <c r="F7" s="2"/>
      <c r="G7" s="2"/>
      <c r="H7" s="2"/>
    </row>
    <row r="8" spans="2:8" ht="15">
      <c r="B8" s="5">
        <f>IF(AND(YEAR(SepOffset+15)=calendarYear,MONTH(SepOffset+15)=9),SepOffset+15,"")</f>
        <v>42624</v>
      </c>
      <c r="C8" s="5">
        <f>IF(AND(YEAR(SepOffset+16)=calendarYear,MONTH(SepOffset+16)=9),SepOffset+16,"")</f>
        <v>42625</v>
      </c>
      <c r="D8" s="5">
        <f>IF(AND(YEAR(SepOffset+17)=calendarYear,MONTH(SepOffset+17)=9),SepOffset+17,"")</f>
        <v>42626</v>
      </c>
      <c r="E8" s="5">
        <f>IF(AND(YEAR(SepOffset+18)=calendarYear,MONTH(SepOffset+18)=9),SepOffset+18,"")</f>
        <v>42627</v>
      </c>
      <c r="F8" s="5">
        <f>IF(AND(YEAR(SepOffset+19)=calendarYear,MONTH(SepOffset+19)=9),SepOffset+19,"")</f>
        <v>42628</v>
      </c>
      <c r="G8" s="5">
        <f>IF(AND(YEAR(SepOffset+20)=calendarYear,MONTH(SepOffset+20)=9),SepOffset+20,"")</f>
        <v>42629</v>
      </c>
      <c r="H8" s="5">
        <f>IF(AND(YEAR(SepOffset+21)=calendarYear,MONTH(SepOffset+21)=9),SepOffset+21,"")</f>
        <v>42630</v>
      </c>
    </row>
    <row r="9" spans="2:8" ht="51" customHeight="1">
      <c r="B9" s="2"/>
      <c r="C9" s="2"/>
      <c r="D9" s="2"/>
      <c r="E9" s="2"/>
      <c r="F9" s="2"/>
      <c r="G9" s="2"/>
      <c r="H9" s="2"/>
    </row>
    <row r="10" spans="2:8" ht="15">
      <c r="B10" s="5">
        <f>IF(AND(YEAR(SepOffset+22)=calendarYear,MONTH(SepOffset+22)=9),SepOffset+22,"")</f>
        <v>42631</v>
      </c>
      <c r="C10" s="5">
        <f>IF(AND(YEAR(SepOffset+23)=calendarYear,MONTH(SepOffset+23)=9),SepOffset+23,"")</f>
        <v>42632</v>
      </c>
      <c r="D10" s="5">
        <f>IF(AND(YEAR(SepOffset+24)=calendarYear,MONTH(SepOffset+24)=9),SepOffset+24,"")</f>
        <v>42633</v>
      </c>
      <c r="E10" s="5">
        <f>IF(AND(YEAR(SepOffset+25)=calendarYear,MONTH(SepOffset+25)=9),SepOffset+25,"")</f>
        <v>42634</v>
      </c>
      <c r="F10" s="5">
        <f>IF(AND(YEAR(SepOffset+26)=calendarYear,MONTH(SepOffset+26)=9),SepOffset+26,"")</f>
        <v>42635</v>
      </c>
      <c r="G10" s="5">
        <f>IF(AND(YEAR(SepOffset+27)=calendarYear,MONTH(SepOffset+27)=9),SepOffset+27,"")</f>
        <v>42636</v>
      </c>
      <c r="H10" s="5">
        <f>IF(AND(YEAR(SepOffset+28)=calendarYear,MONTH(SepOffset+28)=9),SepOffset+28,"")</f>
        <v>42637</v>
      </c>
    </row>
    <row r="11" spans="2:8" ht="51" customHeight="1">
      <c r="B11" s="2"/>
      <c r="C11" s="2"/>
      <c r="D11" s="2"/>
      <c r="E11" s="2"/>
      <c r="F11" s="2"/>
      <c r="G11" s="2"/>
      <c r="H11" s="2"/>
    </row>
    <row r="12" spans="2:8" ht="15">
      <c r="B12" s="5">
        <f>IF(AND(YEAR(SepOffset+29)=calendarYear,MONTH(SepOffset+29)=9),SepOffset+29,"")</f>
        <v>42638</v>
      </c>
      <c r="C12" s="5">
        <f>IF(AND(YEAR(SepOffset+30)=calendarYear,MONTH(SepOffset+30)=9),SepOffset+30,"")</f>
        <v>42639</v>
      </c>
      <c r="D12" s="5">
        <f>IF(AND(YEAR(SepOffset+31)=calendarYear,MONTH(SepOffset+31)=9),SepOffset+31,"")</f>
        <v>42640</v>
      </c>
      <c r="E12" s="5">
        <f>IF(AND(YEAR(SepOffset+32)=calendarYear,MONTH(SepOffset+32)=9),SepOffset+32,"")</f>
        <v>42641</v>
      </c>
      <c r="F12" s="5">
        <f>IF(AND(YEAR(SepOffset+33)=calendarYear,MONTH(SepOffset+33)=9),SepOffset+33,"")</f>
        <v>42642</v>
      </c>
      <c r="G12" s="5">
        <f>IF(AND(YEAR(SepOffset+34)=calendarYear,MONTH(SepOffset+34)=9),SepOffset+34,"")</f>
        <v>42643</v>
      </c>
      <c r="H12" s="5">
        <f>IF(AND(YEAR(SepOffset+35)=calendarYear,MONTH(SepOffset+35)=9),SepOffset+35,"")</f>
      </c>
    </row>
    <row r="13" spans="2:8" ht="51" customHeight="1">
      <c r="B13" s="2"/>
      <c r="C13" s="2"/>
      <c r="D13" s="2"/>
      <c r="E13" s="2"/>
      <c r="F13" s="2"/>
      <c r="G13" s="2"/>
      <c r="H13" s="2"/>
    </row>
    <row r="14" spans="2:8" ht="15">
      <c r="B14" s="5">
        <f>IF(AND(YEAR(SepOffset+36)=calendarYear,MONTH(SepOffset+36)=9),SepOffset+36,"")</f>
      </c>
      <c r="C14" s="5">
        <f>IF(AND(YEAR(SepOffset+37)=calendarYear,MONTH(SepOffset+37)=9),SepOffset+37,"")</f>
      </c>
      <c r="D14" s="11" t="s">
        <v>8</v>
      </c>
      <c r="E14" s="12"/>
      <c r="F14" s="12"/>
      <c r="G14" s="12"/>
      <c r="H14" s="13"/>
    </row>
    <row r="15" spans="2:8" ht="51" customHeight="1">
      <c r="B15" s="2"/>
      <c r="C15" s="2"/>
      <c r="D15" s="14"/>
      <c r="E15" s="15"/>
      <c r="F15" s="15"/>
      <c r="G15" s="15"/>
      <c r="H15" s="16"/>
    </row>
  </sheetData>
  <sheetProtection/>
  <mergeCells count="2">
    <mergeCell ref="B2:H2"/>
    <mergeCell ref="D14:H15"/>
  </mergeCells>
  <printOptions horizontalCentered="1" verticalCentered="1"/>
  <pageMargins left="1" right="1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excel-easy.com</dc:creator>
  <cp:keywords/>
  <dc:description/>
  <cp:lastModifiedBy>Niels</cp:lastModifiedBy>
  <cp:lastPrinted>2012-04-17T12:58:21Z</cp:lastPrinted>
  <dcterms:created xsi:type="dcterms:W3CDTF">2012-04-10T12:30:53Z</dcterms:created>
  <dcterms:modified xsi:type="dcterms:W3CDTF">2015-12-28T14:40:05Z</dcterms:modified>
  <cp:category/>
  <cp:version/>
  <cp:contentType/>
  <cp:contentStatus/>
</cp:coreProperties>
</file>