
<file path=[Content_Types].xml><?xml version="1.0" encoding="utf-8"?>
<Types xmlns="http://schemas.openxmlformats.org/package/2006/content-types">
  <Default Extension="xml" ContentType="application/xml"/>
  <Default Extension="png" ContentType="image/png"/>
  <Default Extension="jpg" ContentType="image/jpe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3913"/>
  <workbookPr date1904="1" showInkAnnotation="0" autoCompressPictures="0"/>
  <bookViews>
    <workbookView xWindow="800" yWindow="0" windowWidth="33760" windowHeight="20680" tabRatio="500"/>
  </bookViews>
  <sheets>
    <sheet name="Home" sheetId="1" r:id="rId1"/>
    <sheet name="Payment Schedule" sheetId="3" r:id="rId2"/>
    <sheet name="Info Copyright" sheetId="2" r:id="rId3"/>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L14" i="1" l="1"/>
  <c r="L8" i="1"/>
  <c r="E7" i="3"/>
  <c r="B8" i="3"/>
  <c r="E8" i="3"/>
  <c r="F8" i="3"/>
  <c r="B9" i="3"/>
  <c r="E9" i="3"/>
  <c r="F9" i="3"/>
  <c r="B10" i="3"/>
  <c r="E10" i="3"/>
  <c r="F10" i="3"/>
  <c r="B11" i="3"/>
  <c r="E11" i="3"/>
  <c r="F11" i="3"/>
  <c r="B12" i="3"/>
  <c r="E12" i="3"/>
  <c r="F12" i="3"/>
  <c r="B13" i="3"/>
  <c r="E13" i="3"/>
  <c r="F13" i="3"/>
  <c r="B14" i="3"/>
  <c r="E14" i="3"/>
  <c r="F14" i="3"/>
  <c r="B15" i="3"/>
  <c r="E15" i="3"/>
  <c r="F15" i="3"/>
  <c r="B16" i="3"/>
  <c r="E16" i="3"/>
  <c r="F16" i="3"/>
  <c r="B17" i="3"/>
  <c r="E17" i="3"/>
  <c r="F17" i="3"/>
  <c r="B18" i="3"/>
  <c r="E18" i="3"/>
  <c r="F18" i="3"/>
  <c r="B19" i="3"/>
  <c r="E19" i="3"/>
  <c r="F19" i="3"/>
  <c r="B20" i="3"/>
  <c r="E20" i="3"/>
  <c r="F20" i="3"/>
  <c r="B21" i="3"/>
  <c r="E21" i="3"/>
  <c r="F21" i="3"/>
  <c r="B22" i="3"/>
  <c r="E22" i="3"/>
  <c r="F22" i="3"/>
  <c r="B23" i="3"/>
  <c r="E23" i="3"/>
  <c r="F23" i="3"/>
  <c r="B24" i="3"/>
  <c r="E24" i="3"/>
  <c r="F24" i="3"/>
  <c r="B25" i="3"/>
  <c r="E25" i="3"/>
  <c r="F25" i="3"/>
  <c r="B26" i="3"/>
  <c r="E26" i="3"/>
  <c r="F26" i="3"/>
  <c r="B27" i="3"/>
  <c r="E27" i="3"/>
  <c r="F27" i="3"/>
  <c r="B28" i="3"/>
  <c r="E28" i="3"/>
  <c r="F28" i="3"/>
  <c r="B29" i="3"/>
  <c r="E29" i="3"/>
  <c r="F29" i="3"/>
  <c r="B30" i="3"/>
  <c r="E30" i="3"/>
  <c r="F30" i="3"/>
  <c r="B31" i="3"/>
  <c r="E31" i="3"/>
  <c r="F31" i="3"/>
  <c r="B32" i="3"/>
  <c r="E32" i="3"/>
  <c r="F32" i="3"/>
  <c r="B33" i="3"/>
  <c r="E33" i="3"/>
  <c r="F33" i="3"/>
  <c r="B34" i="3"/>
  <c r="E34" i="3"/>
  <c r="F34" i="3"/>
  <c r="B35" i="3"/>
  <c r="E35" i="3"/>
  <c r="F35" i="3"/>
  <c r="B36" i="3"/>
  <c r="E36" i="3"/>
  <c r="F36" i="3"/>
  <c r="B37" i="3"/>
  <c r="E37" i="3"/>
  <c r="F37" i="3"/>
  <c r="B38" i="3"/>
  <c r="E38" i="3"/>
  <c r="F38" i="3"/>
  <c r="B39" i="3"/>
  <c r="E39" i="3"/>
  <c r="F39" i="3"/>
  <c r="B40" i="3"/>
  <c r="E40" i="3"/>
  <c r="F40" i="3"/>
  <c r="B41" i="3"/>
  <c r="E41" i="3"/>
  <c r="F41" i="3"/>
  <c r="B42" i="3"/>
  <c r="E42" i="3"/>
  <c r="F42" i="3"/>
  <c r="B43" i="3"/>
  <c r="E43" i="3"/>
  <c r="F43" i="3"/>
  <c r="B44" i="3"/>
  <c r="E44" i="3"/>
  <c r="F44" i="3"/>
  <c r="B45" i="3"/>
  <c r="E45" i="3"/>
  <c r="F45" i="3"/>
  <c r="B46" i="3"/>
  <c r="E46" i="3"/>
  <c r="F46" i="3"/>
  <c r="B47" i="3"/>
  <c r="E47" i="3"/>
  <c r="F47" i="3"/>
  <c r="B48" i="3"/>
  <c r="E48" i="3"/>
  <c r="F48" i="3"/>
  <c r="B49" i="3"/>
  <c r="E49" i="3"/>
  <c r="F49" i="3"/>
  <c r="B50" i="3"/>
  <c r="E50" i="3"/>
  <c r="F50" i="3"/>
  <c r="B51" i="3"/>
  <c r="E51" i="3"/>
  <c r="F51" i="3"/>
  <c r="B52" i="3"/>
  <c r="E52" i="3"/>
  <c r="F52" i="3"/>
  <c r="B53" i="3"/>
  <c r="E53" i="3"/>
  <c r="F53" i="3"/>
  <c r="B54" i="3"/>
  <c r="E54" i="3"/>
  <c r="F54" i="3"/>
  <c r="B55" i="3"/>
  <c r="E55" i="3"/>
  <c r="F55" i="3"/>
  <c r="B56" i="3"/>
  <c r="E56" i="3"/>
  <c r="F56" i="3"/>
  <c r="B57" i="3"/>
  <c r="E57" i="3"/>
  <c r="F57" i="3"/>
  <c r="B58" i="3"/>
  <c r="E58" i="3"/>
  <c r="F58" i="3"/>
  <c r="B59" i="3"/>
  <c r="E59" i="3"/>
  <c r="F59" i="3"/>
  <c r="B60" i="3"/>
  <c r="E60" i="3"/>
  <c r="F60" i="3"/>
  <c r="B61" i="3"/>
  <c r="E61" i="3"/>
  <c r="F61" i="3"/>
  <c r="B62" i="3"/>
  <c r="E62" i="3"/>
  <c r="F62" i="3"/>
  <c r="B63" i="3"/>
  <c r="E63" i="3"/>
  <c r="F63" i="3"/>
  <c r="B64" i="3"/>
  <c r="E64" i="3"/>
  <c r="F64" i="3"/>
  <c r="B65" i="3"/>
  <c r="E65" i="3"/>
  <c r="F65" i="3"/>
  <c r="B66" i="3"/>
  <c r="E66" i="3"/>
  <c r="F66" i="3"/>
  <c r="B67" i="3"/>
  <c r="E67" i="3"/>
  <c r="F67" i="3"/>
  <c r="B68" i="3"/>
  <c r="E68" i="3"/>
  <c r="F68" i="3"/>
  <c r="B69" i="3"/>
  <c r="E69" i="3"/>
  <c r="F69" i="3"/>
  <c r="B70" i="3"/>
  <c r="E70" i="3"/>
  <c r="F70" i="3"/>
  <c r="B71" i="3"/>
  <c r="E71" i="3"/>
  <c r="F71" i="3"/>
  <c r="B72" i="3"/>
  <c r="E72" i="3"/>
  <c r="F72" i="3"/>
  <c r="B73" i="3"/>
  <c r="E73" i="3"/>
  <c r="F73" i="3"/>
  <c r="B74" i="3"/>
  <c r="E74" i="3"/>
  <c r="F74" i="3"/>
  <c r="B75" i="3"/>
  <c r="E75" i="3"/>
  <c r="F75" i="3"/>
  <c r="B76" i="3"/>
  <c r="E76" i="3"/>
  <c r="F76" i="3"/>
  <c r="B77" i="3"/>
  <c r="E77" i="3"/>
  <c r="F77" i="3"/>
  <c r="B78" i="3"/>
  <c r="E78" i="3"/>
  <c r="F78" i="3"/>
  <c r="B79" i="3"/>
  <c r="E79" i="3"/>
  <c r="F79" i="3"/>
  <c r="B80" i="3"/>
  <c r="E80" i="3"/>
  <c r="F80" i="3"/>
  <c r="B81" i="3"/>
  <c r="E81" i="3"/>
  <c r="F81" i="3"/>
  <c r="B82" i="3"/>
  <c r="E82" i="3"/>
  <c r="F82" i="3"/>
  <c r="B83" i="3"/>
  <c r="E83" i="3"/>
  <c r="F83" i="3"/>
  <c r="B84" i="3"/>
  <c r="E84" i="3"/>
  <c r="F84" i="3"/>
  <c r="B85" i="3"/>
  <c r="E85" i="3"/>
  <c r="F85" i="3"/>
  <c r="B86" i="3"/>
  <c r="E86" i="3"/>
  <c r="F86" i="3"/>
  <c r="B87" i="3"/>
  <c r="E87" i="3"/>
  <c r="F87" i="3"/>
  <c r="B88" i="3"/>
  <c r="E88" i="3"/>
  <c r="F88" i="3"/>
  <c r="B89" i="3"/>
  <c r="E89" i="3"/>
  <c r="F89" i="3"/>
  <c r="B90" i="3"/>
  <c r="E90" i="3"/>
  <c r="F90" i="3"/>
  <c r="B91" i="3"/>
  <c r="E91" i="3"/>
  <c r="F91" i="3"/>
  <c r="B92" i="3"/>
  <c r="E92" i="3"/>
  <c r="F92" i="3"/>
  <c r="B93" i="3"/>
  <c r="E93" i="3"/>
  <c r="F93" i="3"/>
  <c r="B94" i="3"/>
  <c r="E94" i="3"/>
  <c r="F94" i="3"/>
  <c r="B95" i="3"/>
  <c r="E95" i="3"/>
  <c r="F95" i="3"/>
  <c r="B96" i="3"/>
  <c r="E96" i="3"/>
  <c r="F96" i="3"/>
  <c r="B97" i="3"/>
  <c r="E97" i="3"/>
  <c r="F97" i="3"/>
  <c r="B98" i="3"/>
  <c r="E98" i="3"/>
  <c r="F98" i="3"/>
  <c r="B99" i="3"/>
  <c r="E99" i="3"/>
  <c r="F99" i="3"/>
  <c r="B100" i="3"/>
  <c r="E100" i="3"/>
  <c r="F100" i="3"/>
  <c r="B101" i="3"/>
  <c r="E101" i="3"/>
  <c r="F101" i="3"/>
  <c r="B102" i="3"/>
  <c r="E102" i="3"/>
  <c r="F102" i="3"/>
  <c r="B103" i="3"/>
  <c r="E103" i="3"/>
  <c r="F103" i="3"/>
  <c r="B104" i="3"/>
  <c r="E104" i="3"/>
  <c r="F104" i="3"/>
  <c r="B105" i="3"/>
  <c r="E105" i="3"/>
  <c r="F105" i="3"/>
  <c r="B106" i="3"/>
  <c r="E106" i="3"/>
  <c r="F106" i="3"/>
  <c r="B107" i="3"/>
  <c r="E107" i="3"/>
  <c r="F107" i="3"/>
  <c r="B108" i="3"/>
  <c r="E108" i="3"/>
  <c r="F108" i="3"/>
  <c r="B109" i="3"/>
  <c r="E109" i="3"/>
  <c r="F109" i="3"/>
  <c r="B110" i="3"/>
  <c r="E110" i="3"/>
  <c r="F110" i="3"/>
  <c r="B111" i="3"/>
  <c r="E111" i="3"/>
  <c r="F111" i="3"/>
  <c r="B112" i="3"/>
  <c r="E112" i="3"/>
  <c r="F112" i="3"/>
  <c r="B113" i="3"/>
  <c r="E113" i="3"/>
  <c r="F113" i="3"/>
  <c r="B114" i="3"/>
  <c r="E114" i="3"/>
  <c r="F114" i="3"/>
  <c r="B115" i="3"/>
  <c r="E115" i="3"/>
  <c r="F115" i="3"/>
  <c r="B116" i="3"/>
  <c r="E116" i="3"/>
  <c r="F116" i="3"/>
  <c r="B117" i="3"/>
  <c r="E117" i="3"/>
  <c r="F117" i="3"/>
  <c r="B118" i="3"/>
  <c r="E118" i="3"/>
  <c r="F118" i="3"/>
  <c r="B119" i="3"/>
  <c r="E119" i="3"/>
  <c r="F119" i="3"/>
  <c r="B120" i="3"/>
  <c r="E120" i="3"/>
  <c r="F120" i="3"/>
  <c r="B121" i="3"/>
  <c r="E121" i="3"/>
  <c r="F121" i="3"/>
  <c r="B122" i="3"/>
  <c r="E122" i="3"/>
  <c r="F122" i="3"/>
  <c r="B123" i="3"/>
  <c r="E123" i="3"/>
  <c r="F123" i="3"/>
  <c r="B124" i="3"/>
  <c r="E124" i="3"/>
  <c r="F124" i="3"/>
  <c r="B125" i="3"/>
  <c r="E125" i="3"/>
  <c r="F125" i="3"/>
  <c r="B126" i="3"/>
  <c r="E126" i="3"/>
  <c r="F126" i="3"/>
  <c r="B127" i="3"/>
  <c r="E127" i="3"/>
  <c r="F127" i="3"/>
  <c r="B128" i="3"/>
  <c r="E128" i="3"/>
  <c r="F128" i="3"/>
  <c r="B129" i="3"/>
  <c r="E129" i="3"/>
  <c r="F129" i="3"/>
  <c r="B130" i="3"/>
  <c r="E130" i="3"/>
  <c r="F130" i="3"/>
  <c r="B131" i="3"/>
  <c r="E131" i="3"/>
  <c r="F131" i="3"/>
  <c r="B132" i="3"/>
  <c r="E132" i="3"/>
  <c r="F132" i="3"/>
  <c r="B133" i="3"/>
  <c r="E133" i="3"/>
  <c r="F133" i="3"/>
  <c r="B134" i="3"/>
  <c r="E134" i="3"/>
  <c r="F134" i="3"/>
  <c r="B135" i="3"/>
  <c r="E135" i="3"/>
  <c r="F135" i="3"/>
  <c r="B136" i="3"/>
  <c r="E136" i="3"/>
  <c r="F136" i="3"/>
  <c r="B137" i="3"/>
  <c r="E137" i="3"/>
  <c r="F137" i="3"/>
  <c r="B138" i="3"/>
  <c r="E138" i="3"/>
  <c r="F138" i="3"/>
  <c r="B139" i="3"/>
  <c r="E139" i="3"/>
  <c r="F139" i="3"/>
  <c r="B140" i="3"/>
  <c r="E140" i="3"/>
  <c r="F140" i="3"/>
  <c r="B141" i="3"/>
  <c r="E141" i="3"/>
  <c r="F141" i="3"/>
  <c r="B142" i="3"/>
  <c r="E142" i="3"/>
  <c r="F142" i="3"/>
  <c r="B143" i="3"/>
  <c r="E143" i="3"/>
  <c r="F143" i="3"/>
  <c r="B144" i="3"/>
  <c r="E144" i="3"/>
  <c r="F144" i="3"/>
  <c r="B145" i="3"/>
  <c r="E145" i="3"/>
  <c r="F145" i="3"/>
  <c r="B146" i="3"/>
  <c r="E146" i="3"/>
  <c r="F146" i="3"/>
  <c r="B147" i="3"/>
  <c r="E147" i="3"/>
  <c r="F147" i="3"/>
  <c r="B148" i="3"/>
  <c r="E148" i="3"/>
  <c r="F148" i="3"/>
  <c r="B149" i="3"/>
  <c r="E149" i="3"/>
  <c r="F149" i="3"/>
  <c r="B150" i="3"/>
  <c r="E150" i="3"/>
  <c r="F150" i="3"/>
  <c r="B151" i="3"/>
  <c r="E151" i="3"/>
  <c r="F151" i="3"/>
  <c r="B152" i="3"/>
  <c r="E152" i="3"/>
  <c r="F152" i="3"/>
  <c r="B153" i="3"/>
  <c r="E153" i="3"/>
  <c r="F153" i="3"/>
  <c r="B154" i="3"/>
  <c r="E154" i="3"/>
  <c r="F154" i="3"/>
  <c r="B155" i="3"/>
  <c r="E155" i="3"/>
  <c r="F155" i="3"/>
  <c r="B156" i="3"/>
  <c r="E156" i="3"/>
  <c r="F156" i="3"/>
  <c r="B157" i="3"/>
  <c r="E157" i="3"/>
  <c r="F157" i="3"/>
  <c r="B158" i="3"/>
  <c r="E158" i="3"/>
  <c r="F158" i="3"/>
  <c r="B159" i="3"/>
  <c r="E159" i="3"/>
  <c r="F159" i="3"/>
  <c r="B160" i="3"/>
  <c r="E160" i="3"/>
  <c r="F160" i="3"/>
  <c r="B161" i="3"/>
  <c r="E161" i="3"/>
  <c r="F161" i="3"/>
  <c r="B162" i="3"/>
  <c r="E162" i="3"/>
  <c r="F162" i="3"/>
  <c r="B163" i="3"/>
  <c r="E163" i="3"/>
  <c r="F163" i="3"/>
  <c r="B164" i="3"/>
  <c r="E164" i="3"/>
  <c r="F164" i="3"/>
  <c r="B165" i="3"/>
  <c r="E165" i="3"/>
  <c r="F165" i="3"/>
  <c r="B166" i="3"/>
  <c r="E166" i="3"/>
  <c r="F166" i="3"/>
  <c r="B167" i="3"/>
  <c r="E167" i="3"/>
  <c r="F167" i="3"/>
  <c r="B168" i="3"/>
  <c r="E168" i="3"/>
  <c r="F168" i="3"/>
  <c r="B169" i="3"/>
  <c r="E169" i="3"/>
  <c r="F169" i="3"/>
  <c r="B170" i="3"/>
  <c r="E170" i="3"/>
  <c r="F170" i="3"/>
  <c r="B171" i="3"/>
  <c r="E171" i="3"/>
  <c r="F171" i="3"/>
  <c r="B172" i="3"/>
  <c r="E172" i="3"/>
  <c r="F172" i="3"/>
  <c r="B173" i="3"/>
  <c r="E173" i="3"/>
  <c r="F173" i="3"/>
  <c r="B174" i="3"/>
  <c r="E174" i="3"/>
  <c r="F174" i="3"/>
  <c r="B175" i="3"/>
  <c r="E175" i="3"/>
  <c r="F175" i="3"/>
  <c r="B176" i="3"/>
  <c r="E176" i="3"/>
  <c r="F176" i="3"/>
  <c r="B177" i="3"/>
  <c r="E177" i="3"/>
  <c r="F177" i="3"/>
  <c r="B178" i="3"/>
  <c r="E178" i="3"/>
  <c r="F178" i="3"/>
  <c r="B179" i="3"/>
  <c r="E179" i="3"/>
  <c r="F179" i="3"/>
  <c r="B180" i="3"/>
  <c r="E180" i="3"/>
  <c r="F180" i="3"/>
  <c r="B181" i="3"/>
  <c r="E181" i="3"/>
  <c r="F181" i="3"/>
  <c r="B182" i="3"/>
  <c r="E182" i="3"/>
  <c r="F182" i="3"/>
  <c r="B183" i="3"/>
  <c r="E183" i="3"/>
  <c r="F183" i="3"/>
  <c r="B184" i="3"/>
  <c r="E184" i="3"/>
  <c r="F184" i="3"/>
  <c r="B185" i="3"/>
  <c r="E185" i="3"/>
  <c r="F185" i="3"/>
  <c r="B186" i="3"/>
  <c r="E186" i="3"/>
  <c r="F186" i="3"/>
  <c r="B187" i="3"/>
  <c r="E187" i="3"/>
  <c r="F187" i="3"/>
  <c r="B188" i="3"/>
  <c r="E188" i="3"/>
  <c r="F188" i="3"/>
  <c r="B189" i="3"/>
  <c r="E189" i="3"/>
  <c r="F189" i="3"/>
  <c r="B190" i="3"/>
  <c r="E190" i="3"/>
  <c r="F190" i="3"/>
  <c r="B191" i="3"/>
  <c r="E191" i="3"/>
  <c r="F191" i="3"/>
  <c r="B192" i="3"/>
  <c r="E192" i="3"/>
  <c r="F192" i="3"/>
  <c r="B193" i="3"/>
  <c r="E193" i="3"/>
  <c r="F193" i="3"/>
  <c r="B194" i="3"/>
  <c r="E194" i="3"/>
  <c r="F194" i="3"/>
  <c r="B195" i="3"/>
  <c r="E195" i="3"/>
  <c r="F195" i="3"/>
  <c r="B196" i="3"/>
  <c r="E196" i="3"/>
  <c r="F196" i="3"/>
  <c r="B197" i="3"/>
  <c r="E197" i="3"/>
  <c r="F197" i="3"/>
  <c r="B198" i="3"/>
  <c r="E198" i="3"/>
  <c r="F198" i="3"/>
  <c r="B199" i="3"/>
  <c r="E199" i="3"/>
  <c r="F199" i="3"/>
  <c r="B200" i="3"/>
  <c r="E200" i="3"/>
  <c r="F200" i="3"/>
  <c r="B201" i="3"/>
  <c r="E201" i="3"/>
  <c r="F201" i="3"/>
  <c r="B202" i="3"/>
  <c r="E202" i="3"/>
  <c r="F202" i="3"/>
  <c r="B203" i="3"/>
  <c r="E203" i="3"/>
  <c r="F203" i="3"/>
  <c r="B204" i="3"/>
  <c r="E204" i="3"/>
  <c r="F204" i="3"/>
  <c r="B205" i="3"/>
  <c r="E205" i="3"/>
  <c r="F205" i="3"/>
  <c r="B206" i="3"/>
  <c r="E206" i="3"/>
  <c r="F206" i="3"/>
  <c r="B207" i="3"/>
  <c r="E207" i="3"/>
  <c r="F207" i="3"/>
  <c r="B208" i="3"/>
  <c r="E208" i="3"/>
  <c r="F208" i="3"/>
  <c r="B209" i="3"/>
  <c r="E209" i="3"/>
  <c r="F209" i="3"/>
  <c r="B210" i="3"/>
  <c r="E210" i="3"/>
  <c r="F210" i="3"/>
  <c r="B211" i="3"/>
  <c r="E211" i="3"/>
  <c r="F211" i="3"/>
  <c r="B212" i="3"/>
  <c r="E212" i="3"/>
  <c r="F212" i="3"/>
  <c r="B213" i="3"/>
  <c r="E213" i="3"/>
  <c r="F213" i="3"/>
  <c r="B214" i="3"/>
  <c r="E214" i="3"/>
  <c r="F214" i="3"/>
  <c r="B215" i="3"/>
  <c r="E215" i="3"/>
  <c r="F215" i="3"/>
  <c r="B216" i="3"/>
  <c r="E216" i="3"/>
  <c r="F216" i="3"/>
  <c r="B217" i="3"/>
  <c r="E217" i="3"/>
  <c r="F217" i="3"/>
  <c r="B218" i="3"/>
  <c r="E218" i="3"/>
  <c r="F218" i="3"/>
  <c r="B219" i="3"/>
  <c r="E219" i="3"/>
  <c r="F219" i="3"/>
  <c r="B220" i="3"/>
  <c r="E220" i="3"/>
  <c r="F220" i="3"/>
  <c r="B221" i="3"/>
  <c r="E221" i="3"/>
  <c r="F221" i="3"/>
  <c r="B222" i="3"/>
  <c r="E222" i="3"/>
  <c r="F222" i="3"/>
  <c r="B223" i="3"/>
  <c r="E223" i="3"/>
  <c r="F223" i="3"/>
  <c r="B224" i="3"/>
  <c r="E224" i="3"/>
  <c r="F224" i="3"/>
  <c r="B225" i="3"/>
  <c r="E225" i="3"/>
  <c r="F225" i="3"/>
  <c r="B226" i="3"/>
  <c r="E226" i="3"/>
  <c r="F226" i="3"/>
  <c r="B227" i="3"/>
  <c r="E227" i="3"/>
  <c r="F227" i="3"/>
  <c r="B228" i="3"/>
  <c r="E228" i="3"/>
  <c r="F228" i="3"/>
  <c r="B229" i="3"/>
  <c r="E229" i="3"/>
  <c r="F229" i="3"/>
  <c r="B230" i="3"/>
  <c r="E230" i="3"/>
  <c r="F230" i="3"/>
  <c r="B231" i="3"/>
  <c r="E231" i="3"/>
  <c r="F231" i="3"/>
  <c r="B232" i="3"/>
  <c r="E232" i="3"/>
  <c r="F232" i="3"/>
  <c r="B233" i="3"/>
  <c r="E233" i="3"/>
  <c r="F233" i="3"/>
  <c r="B234" i="3"/>
  <c r="E234" i="3"/>
  <c r="F234" i="3"/>
  <c r="B235" i="3"/>
  <c r="E235" i="3"/>
  <c r="F235" i="3"/>
  <c r="B236" i="3"/>
  <c r="E236" i="3"/>
  <c r="F236" i="3"/>
  <c r="B237" i="3"/>
  <c r="E237" i="3"/>
  <c r="F237" i="3"/>
  <c r="B238" i="3"/>
  <c r="E238" i="3"/>
  <c r="F238" i="3"/>
  <c r="B239" i="3"/>
  <c r="E239" i="3"/>
  <c r="F239" i="3"/>
  <c r="B240" i="3"/>
  <c r="E240" i="3"/>
  <c r="F240" i="3"/>
  <c r="B241" i="3"/>
  <c r="E241" i="3"/>
  <c r="F241" i="3"/>
  <c r="B242" i="3"/>
  <c r="E242" i="3"/>
  <c r="F242" i="3"/>
  <c r="B243" i="3"/>
  <c r="E243" i="3"/>
  <c r="F243" i="3"/>
  <c r="B244" i="3"/>
  <c r="E244" i="3"/>
  <c r="F244" i="3"/>
  <c r="B245" i="3"/>
  <c r="E245" i="3"/>
  <c r="F245" i="3"/>
  <c r="B246" i="3"/>
  <c r="E246" i="3"/>
  <c r="F246" i="3"/>
  <c r="B247" i="3"/>
  <c r="E247" i="3"/>
  <c r="F247" i="3"/>
  <c r="B248" i="3"/>
  <c r="E248" i="3"/>
  <c r="F248" i="3"/>
  <c r="B249" i="3"/>
  <c r="E249" i="3"/>
  <c r="F249" i="3"/>
  <c r="B250" i="3"/>
  <c r="E250" i="3"/>
  <c r="F250" i="3"/>
  <c r="B251" i="3"/>
  <c r="E251" i="3"/>
  <c r="F251" i="3"/>
  <c r="B252" i="3"/>
  <c r="E252" i="3"/>
  <c r="F252" i="3"/>
  <c r="B253" i="3"/>
  <c r="E253" i="3"/>
  <c r="F253" i="3"/>
  <c r="B254" i="3"/>
  <c r="E254" i="3"/>
  <c r="F254" i="3"/>
  <c r="B255" i="3"/>
  <c r="E255" i="3"/>
  <c r="F255" i="3"/>
  <c r="B256" i="3"/>
  <c r="E256" i="3"/>
  <c r="F256" i="3"/>
  <c r="B257" i="3"/>
  <c r="E257" i="3"/>
  <c r="F257" i="3"/>
  <c r="B258" i="3"/>
  <c r="E258" i="3"/>
  <c r="F258" i="3"/>
  <c r="B259" i="3"/>
  <c r="E259" i="3"/>
  <c r="F259" i="3"/>
  <c r="B260" i="3"/>
  <c r="E260" i="3"/>
  <c r="F260" i="3"/>
  <c r="B261" i="3"/>
  <c r="E261" i="3"/>
  <c r="F261" i="3"/>
  <c r="B262" i="3"/>
  <c r="E262" i="3"/>
  <c r="F262" i="3"/>
  <c r="B263" i="3"/>
  <c r="E263" i="3"/>
  <c r="F263" i="3"/>
  <c r="B264" i="3"/>
  <c r="E264" i="3"/>
  <c r="F264" i="3"/>
  <c r="B265" i="3"/>
  <c r="E265" i="3"/>
  <c r="F265" i="3"/>
  <c r="B266" i="3"/>
  <c r="E266" i="3"/>
  <c r="F266" i="3"/>
  <c r="B267" i="3"/>
  <c r="E267" i="3"/>
  <c r="F267" i="3"/>
  <c r="B268" i="3"/>
  <c r="E268" i="3"/>
  <c r="F268" i="3"/>
  <c r="B269" i="3"/>
  <c r="E269" i="3"/>
  <c r="F269" i="3"/>
  <c r="B270" i="3"/>
  <c r="E270" i="3"/>
  <c r="F270" i="3"/>
  <c r="B271" i="3"/>
  <c r="E271" i="3"/>
  <c r="F271" i="3"/>
  <c r="B272" i="3"/>
  <c r="E272" i="3"/>
  <c r="F272" i="3"/>
  <c r="B273" i="3"/>
  <c r="E273" i="3"/>
  <c r="F273" i="3"/>
  <c r="B274" i="3"/>
  <c r="E274" i="3"/>
  <c r="F274" i="3"/>
  <c r="B275" i="3"/>
  <c r="E275" i="3"/>
  <c r="F275" i="3"/>
  <c r="B276" i="3"/>
  <c r="E276" i="3"/>
  <c r="F276" i="3"/>
  <c r="B277" i="3"/>
  <c r="E277" i="3"/>
  <c r="F277" i="3"/>
  <c r="B278" i="3"/>
  <c r="E278" i="3"/>
  <c r="F278" i="3"/>
  <c r="B279" i="3"/>
  <c r="E279" i="3"/>
  <c r="F279" i="3"/>
  <c r="B280" i="3"/>
  <c r="E280" i="3"/>
  <c r="F280" i="3"/>
  <c r="B281" i="3"/>
  <c r="E281" i="3"/>
  <c r="F281" i="3"/>
  <c r="B282" i="3"/>
  <c r="E282" i="3"/>
  <c r="F282" i="3"/>
  <c r="B283" i="3"/>
  <c r="E283" i="3"/>
  <c r="F283" i="3"/>
  <c r="B284" i="3"/>
  <c r="E284" i="3"/>
  <c r="F284" i="3"/>
  <c r="B285" i="3"/>
  <c r="E285" i="3"/>
  <c r="F285" i="3"/>
  <c r="B286" i="3"/>
  <c r="E286" i="3"/>
  <c r="F286" i="3"/>
  <c r="B287" i="3"/>
  <c r="E287" i="3"/>
  <c r="F287" i="3"/>
  <c r="B288" i="3"/>
  <c r="E288" i="3"/>
  <c r="F288" i="3"/>
  <c r="B289" i="3"/>
  <c r="E289" i="3"/>
  <c r="F289" i="3"/>
  <c r="B290" i="3"/>
  <c r="E290" i="3"/>
  <c r="F290" i="3"/>
  <c r="B291" i="3"/>
  <c r="E291" i="3"/>
  <c r="F291" i="3"/>
  <c r="B292" i="3"/>
  <c r="E292" i="3"/>
  <c r="F292" i="3"/>
  <c r="B293" i="3"/>
  <c r="E293" i="3"/>
  <c r="F293" i="3"/>
  <c r="B294" i="3"/>
  <c r="E294" i="3"/>
  <c r="F294" i="3"/>
  <c r="B295" i="3"/>
  <c r="E295" i="3"/>
  <c r="F295" i="3"/>
  <c r="B296" i="3"/>
  <c r="E296" i="3"/>
  <c r="F296" i="3"/>
  <c r="B297" i="3"/>
  <c r="E297" i="3"/>
  <c r="F297" i="3"/>
  <c r="B298" i="3"/>
  <c r="E298" i="3"/>
  <c r="F298" i="3"/>
  <c r="B299" i="3"/>
  <c r="E299" i="3"/>
  <c r="F299" i="3"/>
  <c r="B300" i="3"/>
  <c r="E300" i="3"/>
  <c r="F300" i="3"/>
  <c r="B301" i="3"/>
  <c r="E301" i="3"/>
  <c r="F301" i="3"/>
  <c r="B302" i="3"/>
  <c r="E302" i="3"/>
  <c r="F302" i="3"/>
  <c r="B303" i="3"/>
  <c r="E303" i="3"/>
  <c r="F303" i="3"/>
  <c r="B304" i="3"/>
  <c r="E304" i="3"/>
  <c r="F304" i="3"/>
  <c r="B305" i="3"/>
  <c r="E305" i="3"/>
  <c r="F305" i="3"/>
  <c r="B306" i="3"/>
  <c r="E306" i="3"/>
  <c r="F306" i="3"/>
  <c r="B307" i="3"/>
  <c r="E307" i="3"/>
  <c r="F307" i="3"/>
  <c r="B308" i="3"/>
  <c r="E308" i="3"/>
  <c r="F308" i="3"/>
  <c r="B309" i="3"/>
  <c r="E309" i="3"/>
  <c r="F309" i="3"/>
  <c r="B310" i="3"/>
  <c r="E310" i="3"/>
  <c r="F310" i="3"/>
  <c r="B311" i="3"/>
  <c r="E311" i="3"/>
  <c r="F311" i="3"/>
  <c r="B312" i="3"/>
  <c r="E312" i="3"/>
  <c r="F312" i="3"/>
  <c r="B313" i="3"/>
  <c r="E313" i="3"/>
  <c r="F313" i="3"/>
  <c r="B314" i="3"/>
  <c r="E314" i="3"/>
  <c r="F314" i="3"/>
  <c r="B315" i="3"/>
  <c r="E315" i="3"/>
  <c r="F315" i="3"/>
  <c r="B316" i="3"/>
  <c r="E316" i="3"/>
  <c r="F316" i="3"/>
  <c r="B317" i="3"/>
  <c r="E317" i="3"/>
  <c r="F317" i="3"/>
  <c r="B318" i="3"/>
  <c r="E318" i="3"/>
  <c r="F318" i="3"/>
  <c r="B319" i="3"/>
  <c r="E319" i="3"/>
  <c r="F319" i="3"/>
  <c r="B320" i="3"/>
  <c r="E320" i="3"/>
  <c r="F320" i="3"/>
  <c r="B321" i="3"/>
  <c r="E321" i="3"/>
  <c r="F321" i="3"/>
  <c r="B322" i="3"/>
  <c r="E322" i="3"/>
  <c r="F322" i="3"/>
  <c r="B323" i="3"/>
  <c r="E323" i="3"/>
  <c r="F323" i="3"/>
  <c r="B324" i="3"/>
  <c r="E324" i="3"/>
  <c r="F324" i="3"/>
  <c r="B325" i="3"/>
  <c r="E325" i="3"/>
  <c r="F325" i="3"/>
  <c r="B326" i="3"/>
  <c r="E326" i="3"/>
  <c r="F326" i="3"/>
  <c r="B327" i="3"/>
  <c r="E327" i="3"/>
  <c r="F327" i="3"/>
  <c r="B328" i="3"/>
  <c r="E328" i="3"/>
  <c r="F328" i="3"/>
  <c r="B329" i="3"/>
  <c r="E329" i="3"/>
  <c r="F329" i="3"/>
  <c r="B330" i="3"/>
  <c r="E330" i="3"/>
  <c r="F330" i="3"/>
  <c r="B331" i="3"/>
  <c r="E331" i="3"/>
  <c r="F331" i="3"/>
  <c r="B332" i="3"/>
  <c r="E332" i="3"/>
  <c r="F332" i="3"/>
  <c r="B333" i="3"/>
  <c r="E333" i="3"/>
  <c r="F333" i="3"/>
  <c r="B334" i="3"/>
  <c r="E334" i="3"/>
  <c r="F334" i="3"/>
  <c r="B335" i="3"/>
  <c r="E335" i="3"/>
  <c r="F335" i="3"/>
  <c r="B336" i="3"/>
  <c r="E336" i="3"/>
  <c r="F336" i="3"/>
  <c r="B337" i="3"/>
  <c r="E337" i="3"/>
  <c r="F337" i="3"/>
  <c r="B338" i="3"/>
  <c r="E338" i="3"/>
  <c r="F338" i="3"/>
  <c r="B339" i="3"/>
  <c r="E339" i="3"/>
  <c r="F339" i="3"/>
  <c r="B340" i="3"/>
  <c r="E340" i="3"/>
  <c r="F340" i="3"/>
  <c r="B341" i="3"/>
  <c r="E341" i="3"/>
  <c r="F341" i="3"/>
  <c r="B342" i="3"/>
  <c r="E342" i="3"/>
  <c r="F342" i="3"/>
  <c r="B343" i="3"/>
  <c r="E343" i="3"/>
  <c r="F343" i="3"/>
  <c r="B344" i="3"/>
  <c r="E344" i="3"/>
  <c r="F344" i="3"/>
  <c r="B345" i="3"/>
  <c r="E345" i="3"/>
  <c r="F345" i="3"/>
  <c r="B346" i="3"/>
  <c r="E346" i="3"/>
  <c r="F346" i="3"/>
  <c r="B347" i="3"/>
  <c r="E347" i="3"/>
  <c r="F347" i="3"/>
  <c r="B348" i="3"/>
  <c r="E348" i="3"/>
  <c r="F348" i="3"/>
  <c r="B349" i="3"/>
  <c r="E349" i="3"/>
  <c r="F349" i="3"/>
  <c r="B350" i="3"/>
  <c r="E350" i="3"/>
  <c r="F350" i="3"/>
  <c r="B351" i="3"/>
  <c r="E351" i="3"/>
  <c r="F351" i="3"/>
  <c r="B352" i="3"/>
  <c r="E352" i="3"/>
  <c r="F352" i="3"/>
  <c r="B353" i="3"/>
  <c r="E353" i="3"/>
  <c r="F353" i="3"/>
  <c r="B354" i="3"/>
  <c r="E354" i="3"/>
  <c r="F354" i="3"/>
  <c r="B355" i="3"/>
  <c r="E355" i="3"/>
  <c r="F355" i="3"/>
  <c r="B356" i="3"/>
  <c r="E356" i="3"/>
  <c r="F356" i="3"/>
  <c r="B357" i="3"/>
  <c r="E357" i="3"/>
  <c r="F357" i="3"/>
  <c r="B358" i="3"/>
  <c r="E358" i="3"/>
  <c r="F358" i="3"/>
  <c r="B359" i="3"/>
  <c r="E359" i="3"/>
  <c r="F359" i="3"/>
  <c r="B360" i="3"/>
  <c r="E360" i="3"/>
  <c r="F360" i="3"/>
  <c r="B361" i="3"/>
  <c r="E361" i="3"/>
  <c r="F361" i="3"/>
  <c r="B362" i="3"/>
  <c r="E362" i="3"/>
  <c r="F362" i="3"/>
  <c r="B363" i="3"/>
  <c r="E363" i="3"/>
  <c r="F363" i="3"/>
  <c r="B364" i="3"/>
  <c r="E364" i="3"/>
  <c r="F364" i="3"/>
  <c r="B365" i="3"/>
  <c r="E365" i="3"/>
  <c r="F365" i="3"/>
  <c r="B366" i="3"/>
  <c r="E366" i="3"/>
  <c r="F366" i="3"/>
  <c r="B367" i="3"/>
  <c r="F367" i="3"/>
  <c r="B368" i="3"/>
  <c r="F368" i="3"/>
  <c r="B369" i="3"/>
  <c r="F369" i="3"/>
  <c r="B370" i="3"/>
  <c r="F370" i="3"/>
  <c r="B371" i="3"/>
  <c r="F371" i="3"/>
  <c r="B372" i="3"/>
  <c r="F372" i="3"/>
  <c r="B373" i="3"/>
  <c r="F373" i="3"/>
  <c r="B374" i="3"/>
  <c r="F374" i="3"/>
  <c r="B375" i="3"/>
  <c r="F375" i="3"/>
  <c r="B376" i="3"/>
  <c r="F376" i="3"/>
  <c r="B377" i="3"/>
  <c r="F377" i="3"/>
  <c r="B378" i="3"/>
  <c r="F378" i="3"/>
  <c r="F7" i="3"/>
  <c r="D12" i="1"/>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113" i="3"/>
  <c r="C114" i="3"/>
  <c r="C115" i="3"/>
  <c r="C116" i="3"/>
  <c r="C117" i="3"/>
  <c r="C118" i="3"/>
  <c r="C119" i="3"/>
  <c r="C120" i="3"/>
  <c r="C121" i="3"/>
  <c r="C122" i="3"/>
  <c r="C123" i="3"/>
  <c r="C124" i="3"/>
  <c r="C125" i="3"/>
  <c r="C126" i="3"/>
  <c r="C127" i="3"/>
  <c r="C128" i="3"/>
  <c r="C129" i="3"/>
  <c r="C130" i="3"/>
  <c r="C131" i="3"/>
  <c r="C132" i="3"/>
  <c r="C133" i="3"/>
  <c r="C134" i="3"/>
  <c r="C135" i="3"/>
  <c r="C136" i="3"/>
  <c r="C137" i="3"/>
  <c r="C138" i="3"/>
  <c r="C139" i="3"/>
  <c r="C140" i="3"/>
  <c r="C141" i="3"/>
  <c r="C142" i="3"/>
  <c r="C143" i="3"/>
  <c r="C144" i="3"/>
  <c r="C145" i="3"/>
  <c r="C146" i="3"/>
  <c r="C147" i="3"/>
  <c r="C148" i="3"/>
  <c r="C149" i="3"/>
  <c r="C150" i="3"/>
  <c r="C151" i="3"/>
  <c r="C152" i="3"/>
  <c r="C153" i="3"/>
  <c r="C154" i="3"/>
  <c r="C155" i="3"/>
  <c r="C156" i="3"/>
  <c r="C157" i="3"/>
  <c r="C158" i="3"/>
  <c r="C159" i="3"/>
  <c r="C160" i="3"/>
  <c r="C161" i="3"/>
  <c r="C162" i="3"/>
  <c r="C163" i="3"/>
  <c r="C164" i="3"/>
  <c r="C165" i="3"/>
  <c r="C166" i="3"/>
  <c r="C167" i="3"/>
  <c r="C168" i="3"/>
  <c r="C169" i="3"/>
  <c r="C170" i="3"/>
  <c r="C171" i="3"/>
  <c r="C172" i="3"/>
  <c r="C173" i="3"/>
  <c r="C174" i="3"/>
  <c r="C175" i="3"/>
  <c r="C176" i="3"/>
  <c r="C177" i="3"/>
  <c r="C178" i="3"/>
  <c r="C179" i="3"/>
  <c r="C180" i="3"/>
  <c r="C181" i="3"/>
  <c r="C182" i="3"/>
  <c r="C183" i="3"/>
  <c r="C184" i="3"/>
  <c r="C185" i="3"/>
  <c r="C186" i="3"/>
  <c r="C187" i="3"/>
  <c r="C188" i="3"/>
  <c r="C189" i="3"/>
  <c r="C190" i="3"/>
  <c r="C191" i="3"/>
  <c r="C192" i="3"/>
  <c r="C193" i="3"/>
  <c r="C194" i="3"/>
  <c r="C195" i="3"/>
  <c r="C196" i="3"/>
  <c r="C197" i="3"/>
  <c r="C198" i="3"/>
  <c r="C199" i="3"/>
  <c r="C200" i="3"/>
  <c r="C201" i="3"/>
  <c r="C202" i="3"/>
  <c r="C203" i="3"/>
  <c r="C204" i="3"/>
  <c r="C205" i="3"/>
  <c r="C206" i="3"/>
  <c r="C207" i="3"/>
  <c r="C208" i="3"/>
  <c r="C209" i="3"/>
  <c r="C210" i="3"/>
  <c r="C211" i="3"/>
  <c r="C212" i="3"/>
  <c r="C213" i="3"/>
  <c r="C214" i="3"/>
  <c r="C215" i="3"/>
  <c r="C216" i="3"/>
  <c r="C217" i="3"/>
  <c r="C218" i="3"/>
  <c r="C219" i="3"/>
  <c r="C220" i="3"/>
  <c r="C221" i="3"/>
  <c r="C222" i="3"/>
  <c r="C223" i="3"/>
  <c r="C224" i="3"/>
  <c r="C225" i="3"/>
  <c r="C226" i="3"/>
  <c r="C227" i="3"/>
  <c r="C228" i="3"/>
  <c r="C229" i="3"/>
  <c r="C230" i="3"/>
  <c r="C231" i="3"/>
  <c r="C232" i="3"/>
  <c r="C233" i="3"/>
  <c r="C234" i="3"/>
  <c r="C235" i="3"/>
  <c r="C236" i="3"/>
  <c r="C237" i="3"/>
  <c r="C238" i="3"/>
  <c r="C239" i="3"/>
  <c r="C240" i="3"/>
  <c r="C241" i="3"/>
  <c r="C242" i="3"/>
  <c r="C243" i="3"/>
  <c r="C244" i="3"/>
  <c r="C245" i="3"/>
  <c r="C246" i="3"/>
  <c r="C247" i="3"/>
  <c r="C248" i="3"/>
  <c r="C249" i="3"/>
  <c r="C250" i="3"/>
  <c r="C251" i="3"/>
  <c r="C252" i="3"/>
  <c r="C253" i="3"/>
  <c r="C254" i="3"/>
  <c r="C255" i="3"/>
  <c r="C256" i="3"/>
  <c r="C257" i="3"/>
  <c r="C258" i="3"/>
  <c r="C259" i="3"/>
  <c r="C260" i="3"/>
  <c r="C261" i="3"/>
  <c r="C262" i="3"/>
  <c r="C263" i="3"/>
  <c r="C264" i="3"/>
  <c r="C265" i="3"/>
  <c r="C266" i="3"/>
  <c r="C267" i="3"/>
  <c r="C268" i="3"/>
  <c r="C269" i="3"/>
  <c r="C270" i="3"/>
  <c r="C271" i="3"/>
  <c r="C272" i="3"/>
  <c r="C273" i="3"/>
  <c r="C274" i="3"/>
  <c r="C275" i="3"/>
  <c r="C276" i="3"/>
  <c r="C277" i="3"/>
  <c r="C278" i="3"/>
  <c r="C279" i="3"/>
  <c r="C280" i="3"/>
  <c r="C281" i="3"/>
  <c r="C282" i="3"/>
  <c r="C283" i="3"/>
  <c r="C284" i="3"/>
  <c r="C285" i="3"/>
  <c r="C286" i="3"/>
  <c r="C287" i="3"/>
  <c r="C288" i="3"/>
  <c r="C289" i="3"/>
  <c r="C290" i="3"/>
  <c r="C291" i="3"/>
  <c r="C292" i="3"/>
  <c r="C293" i="3"/>
  <c r="C294" i="3"/>
  <c r="C295" i="3"/>
  <c r="C296" i="3"/>
  <c r="C297" i="3"/>
  <c r="C298" i="3"/>
  <c r="C299" i="3"/>
  <c r="C300" i="3"/>
  <c r="C301" i="3"/>
  <c r="C302" i="3"/>
  <c r="C303" i="3"/>
  <c r="C304" i="3"/>
  <c r="C305" i="3"/>
  <c r="C306" i="3"/>
  <c r="C307" i="3"/>
  <c r="C308" i="3"/>
  <c r="C309" i="3"/>
  <c r="C310" i="3"/>
  <c r="C311" i="3"/>
  <c r="C312" i="3"/>
  <c r="C313" i="3"/>
  <c r="C314" i="3"/>
  <c r="C315" i="3"/>
  <c r="C316" i="3"/>
  <c r="C317" i="3"/>
  <c r="C318" i="3"/>
  <c r="C319" i="3"/>
  <c r="C320" i="3"/>
  <c r="C321" i="3"/>
  <c r="C322" i="3"/>
  <c r="C323" i="3"/>
  <c r="C324" i="3"/>
  <c r="C325" i="3"/>
  <c r="C326" i="3"/>
  <c r="C327" i="3"/>
  <c r="C328" i="3"/>
  <c r="C329" i="3"/>
  <c r="C330" i="3"/>
  <c r="C331" i="3"/>
  <c r="C332" i="3"/>
  <c r="C333" i="3"/>
  <c r="C334" i="3"/>
  <c r="C335" i="3"/>
  <c r="C336" i="3"/>
  <c r="C337" i="3"/>
  <c r="C338" i="3"/>
  <c r="C339" i="3"/>
  <c r="C340" i="3"/>
  <c r="C341" i="3"/>
  <c r="C342" i="3"/>
  <c r="C343" i="3"/>
  <c r="C344" i="3"/>
  <c r="C345" i="3"/>
  <c r="C346" i="3"/>
  <c r="C347" i="3"/>
  <c r="C348" i="3"/>
  <c r="C349" i="3"/>
  <c r="C350" i="3"/>
  <c r="C351" i="3"/>
  <c r="C352" i="3"/>
  <c r="C353" i="3"/>
  <c r="C354" i="3"/>
  <c r="C355" i="3"/>
  <c r="C356" i="3"/>
  <c r="C357" i="3"/>
  <c r="C358" i="3"/>
  <c r="C359" i="3"/>
  <c r="C360" i="3"/>
  <c r="C361" i="3"/>
  <c r="C362" i="3"/>
  <c r="C363" i="3"/>
  <c r="C364" i="3"/>
  <c r="C365" i="3"/>
  <c r="C366" i="3"/>
  <c r="C367" i="3"/>
  <c r="C368" i="3"/>
  <c r="C369" i="3"/>
  <c r="C370" i="3"/>
  <c r="C371" i="3"/>
  <c r="C372" i="3"/>
  <c r="C373" i="3"/>
  <c r="C374" i="3"/>
  <c r="C375" i="3"/>
  <c r="C376" i="3"/>
  <c r="C377" i="3"/>
  <c r="C378" i="3"/>
  <c r="B379" i="3"/>
  <c r="C379" i="3"/>
  <c r="B380" i="3"/>
  <c r="C380" i="3"/>
  <c r="C7" i="3"/>
  <c r="D129" i="3"/>
  <c r="D130" i="3"/>
  <c r="D131" i="3"/>
  <c r="D132" i="3"/>
  <c r="D133" i="3"/>
  <c r="D134" i="3"/>
  <c r="D135" i="3"/>
  <c r="D136" i="3"/>
  <c r="D137" i="3"/>
  <c r="D138" i="3"/>
  <c r="D139" i="3"/>
  <c r="D140" i="3"/>
  <c r="D141" i="3"/>
  <c r="D142" i="3"/>
  <c r="D143" i="3"/>
  <c r="D144" i="3"/>
  <c r="D145" i="3"/>
  <c r="D146" i="3"/>
  <c r="D147" i="3"/>
  <c r="D148" i="3"/>
  <c r="D149" i="3"/>
  <c r="D150" i="3"/>
  <c r="D151" i="3"/>
  <c r="D152" i="3"/>
  <c r="D153" i="3"/>
  <c r="D154" i="3"/>
  <c r="D155" i="3"/>
  <c r="D156" i="3"/>
  <c r="D157" i="3"/>
  <c r="D158" i="3"/>
  <c r="D159" i="3"/>
  <c r="D160" i="3"/>
  <c r="D161" i="3"/>
  <c r="D162" i="3"/>
  <c r="D163" i="3"/>
  <c r="D164" i="3"/>
  <c r="D165" i="3"/>
  <c r="D166" i="3"/>
  <c r="D167" i="3"/>
  <c r="D168" i="3"/>
  <c r="D169" i="3"/>
  <c r="D170" i="3"/>
  <c r="D171" i="3"/>
  <c r="D172" i="3"/>
  <c r="D173" i="3"/>
  <c r="D174" i="3"/>
  <c r="D175" i="3"/>
  <c r="D176" i="3"/>
  <c r="D177" i="3"/>
  <c r="D178" i="3"/>
  <c r="D179" i="3"/>
  <c r="D180" i="3"/>
  <c r="D181" i="3"/>
  <c r="D182" i="3"/>
  <c r="D183" i="3"/>
  <c r="D184" i="3"/>
  <c r="D185" i="3"/>
  <c r="D186" i="3"/>
  <c r="D187" i="3"/>
  <c r="D188" i="3"/>
  <c r="D189" i="3"/>
  <c r="D190" i="3"/>
  <c r="D191" i="3"/>
  <c r="D192" i="3"/>
  <c r="D193" i="3"/>
  <c r="D194" i="3"/>
  <c r="D195" i="3"/>
  <c r="D196" i="3"/>
  <c r="D197" i="3"/>
  <c r="D198" i="3"/>
  <c r="D199" i="3"/>
  <c r="D200" i="3"/>
  <c r="D201" i="3"/>
  <c r="D202" i="3"/>
  <c r="D203" i="3"/>
  <c r="D204" i="3"/>
  <c r="D205" i="3"/>
  <c r="D206" i="3"/>
  <c r="D207" i="3"/>
  <c r="D208" i="3"/>
  <c r="D209" i="3"/>
  <c r="D210" i="3"/>
  <c r="D211" i="3"/>
  <c r="D212" i="3"/>
  <c r="D213" i="3"/>
  <c r="D214" i="3"/>
  <c r="D215" i="3"/>
  <c r="D216" i="3"/>
  <c r="D217" i="3"/>
  <c r="D218" i="3"/>
  <c r="D219" i="3"/>
  <c r="D220" i="3"/>
  <c r="D221" i="3"/>
  <c r="D222" i="3"/>
  <c r="D223" i="3"/>
  <c r="D224" i="3"/>
  <c r="D225" i="3"/>
  <c r="D226" i="3"/>
  <c r="D227" i="3"/>
  <c r="D228" i="3"/>
  <c r="D229" i="3"/>
  <c r="D230" i="3"/>
  <c r="D231" i="3"/>
  <c r="D232" i="3"/>
  <c r="D233" i="3"/>
  <c r="D234" i="3"/>
  <c r="D235" i="3"/>
  <c r="D236" i="3"/>
  <c r="D237" i="3"/>
  <c r="D238" i="3"/>
  <c r="D239" i="3"/>
  <c r="D240" i="3"/>
  <c r="D241" i="3"/>
  <c r="D242" i="3"/>
  <c r="D243" i="3"/>
  <c r="D244" i="3"/>
  <c r="D245" i="3"/>
  <c r="D246" i="3"/>
  <c r="D247" i="3"/>
  <c r="D248" i="3"/>
  <c r="D249" i="3"/>
  <c r="D250" i="3"/>
  <c r="D251" i="3"/>
  <c r="D252" i="3"/>
  <c r="D253" i="3"/>
  <c r="D254" i="3"/>
  <c r="D255" i="3"/>
  <c r="D256" i="3"/>
  <c r="D257" i="3"/>
  <c r="D258" i="3"/>
  <c r="D259" i="3"/>
  <c r="D260" i="3"/>
  <c r="D261" i="3"/>
  <c r="D262" i="3"/>
  <c r="D263" i="3"/>
  <c r="D264" i="3"/>
  <c r="D265" i="3"/>
  <c r="D266" i="3"/>
  <c r="D267" i="3"/>
  <c r="D268" i="3"/>
  <c r="D269" i="3"/>
  <c r="D270" i="3"/>
  <c r="D271" i="3"/>
  <c r="D272" i="3"/>
  <c r="D273" i="3"/>
  <c r="D274" i="3"/>
  <c r="D275" i="3"/>
  <c r="D276" i="3"/>
  <c r="D277" i="3"/>
  <c r="D278" i="3"/>
  <c r="D279" i="3"/>
  <c r="D280" i="3"/>
  <c r="D281" i="3"/>
  <c r="D282" i="3"/>
  <c r="D283" i="3"/>
  <c r="D284" i="3"/>
  <c r="D285" i="3"/>
  <c r="D286" i="3"/>
  <c r="D287" i="3"/>
  <c r="D288" i="3"/>
  <c r="D289" i="3"/>
  <c r="D290" i="3"/>
  <c r="D291" i="3"/>
  <c r="D292" i="3"/>
  <c r="D293" i="3"/>
  <c r="D294" i="3"/>
  <c r="D295" i="3"/>
  <c r="D296" i="3"/>
  <c r="D297" i="3"/>
  <c r="D298" i="3"/>
  <c r="D299" i="3"/>
  <c r="D300" i="3"/>
  <c r="D301" i="3"/>
  <c r="D302" i="3"/>
  <c r="D303" i="3"/>
  <c r="D304" i="3"/>
  <c r="D305" i="3"/>
  <c r="D306" i="3"/>
  <c r="D307" i="3"/>
  <c r="D308" i="3"/>
  <c r="D309" i="3"/>
  <c r="D310" i="3"/>
  <c r="D311" i="3"/>
  <c r="D312" i="3"/>
  <c r="D313" i="3"/>
  <c r="D314" i="3"/>
  <c r="D315" i="3"/>
  <c r="D316" i="3"/>
  <c r="D317" i="3"/>
  <c r="D318" i="3"/>
  <c r="D319" i="3"/>
  <c r="D320" i="3"/>
  <c r="D321" i="3"/>
  <c r="D322" i="3"/>
  <c r="D323" i="3"/>
  <c r="D324" i="3"/>
  <c r="D325" i="3"/>
  <c r="D326" i="3"/>
  <c r="D327" i="3"/>
  <c r="D328" i="3"/>
  <c r="D329" i="3"/>
  <c r="D330" i="3"/>
  <c r="D331" i="3"/>
  <c r="D332" i="3"/>
  <c r="D333" i="3"/>
  <c r="D334" i="3"/>
  <c r="D335" i="3"/>
  <c r="D336" i="3"/>
  <c r="D337" i="3"/>
  <c r="D338" i="3"/>
  <c r="D339" i="3"/>
  <c r="D340" i="3"/>
  <c r="D341" i="3"/>
  <c r="D342" i="3"/>
  <c r="D343" i="3"/>
  <c r="D344" i="3"/>
  <c r="D345" i="3"/>
  <c r="D346" i="3"/>
  <c r="D347" i="3"/>
  <c r="D348" i="3"/>
  <c r="D349" i="3"/>
  <c r="D350" i="3"/>
  <c r="D351" i="3"/>
  <c r="D352" i="3"/>
  <c r="D353" i="3"/>
  <c r="D354" i="3"/>
  <c r="D355" i="3"/>
  <c r="D356" i="3"/>
  <c r="D357" i="3"/>
  <c r="D358" i="3"/>
  <c r="D359" i="3"/>
  <c r="D360" i="3"/>
  <c r="D361" i="3"/>
  <c r="D362" i="3"/>
  <c r="D363" i="3"/>
  <c r="D364" i="3"/>
  <c r="D365" i="3"/>
  <c r="D366" i="3"/>
  <c r="D367" i="3"/>
  <c r="E367" i="3"/>
  <c r="D368" i="3"/>
  <c r="E368" i="3"/>
  <c r="D369" i="3"/>
  <c r="E369" i="3"/>
  <c r="D370" i="3"/>
  <c r="E370" i="3"/>
  <c r="D371" i="3"/>
  <c r="E371" i="3"/>
  <c r="D372" i="3"/>
  <c r="E372" i="3"/>
  <c r="D373" i="3"/>
  <c r="E373" i="3"/>
  <c r="D374" i="3"/>
  <c r="E374" i="3"/>
  <c r="D375" i="3"/>
  <c r="E375" i="3"/>
  <c r="D376" i="3"/>
  <c r="E376" i="3"/>
  <c r="D377" i="3"/>
  <c r="E377" i="3"/>
  <c r="D378" i="3"/>
  <c r="E378" i="3"/>
  <c r="D379" i="3"/>
  <c r="E379" i="3"/>
  <c r="D380" i="3"/>
  <c r="E380" i="3"/>
  <c r="D8" i="3"/>
  <c r="D9" i="3"/>
  <c r="D10"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5" i="3"/>
  <c r="D86" i="3"/>
  <c r="D87" i="3"/>
  <c r="D88" i="3"/>
  <c r="D89" i="3"/>
  <c r="D90" i="3"/>
  <c r="D91" i="3"/>
  <c r="D92" i="3"/>
  <c r="D93" i="3"/>
  <c r="D94" i="3"/>
  <c r="D95" i="3"/>
  <c r="D96" i="3"/>
  <c r="D97" i="3"/>
  <c r="D98" i="3"/>
  <c r="D99" i="3"/>
  <c r="D100" i="3"/>
  <c r="D101" i="3"/>
  <c r="D102" i="3"/>
  <c r="D103" i="3"/>
  <c r="D104" i="3"/>
  <c r="D105" i="3"/>
  <c r="D106" i="3"/>
  <c r="D107" i="3"/>
  <c r="D108" i="3"/>
  <c r="D109" i="3"/>
  <c r="D110" i="3"/>
  <c r="D111" i="3"/>
  <c r="D112" i="3"/>
  <c r="D113" i="3"/>
  <c r="D114" i="3"/>
  <c r="D115" i="3"/>
  <c r="D116" i="3"/>
  <c r="D117" i="3"/>
  <c r="D118" i="3"/>
  <c r="D119" i="3"/>
  <c r="D120" i="3"/>
  <c r="D121" i="3"/>
  <c r="D122" i="3"/>
  <c r="D123" i="3"/>
  <c r="D124" i="3"/>
  <c r="D125" i="3"/>
  <c r="D126" i="3"/>
  <c r="D127" i="3"/>
  <c r="D128" i="3"/>
  <c r="D7" i="3"/>
  <c r="B381" i="3"/>
  <c r="C381" i="3"/>
  <c r="B382" i="3"/>
  <c r="C382" i="3"/>
  <c r="B383" i="3"/>
  <c r="C383" i="3"/>
  <c r="B384" i="3"/>
  <c r="C384" i="3"/>
  <c r="B385" i="3"/>
  <c r="C385" i="3"/>
  <c r="B386" i="3"/>
  <c r="C386" i="3"/>
  <c r="B387" i="3"/>
  <c r="C387" i="3"/>
  <c r="B388" i="3"/>
  <c r="C388" i="3"/>
  <c r="B389" i="3"/>
  <c r="C389" i="3"/>
  <c r="B390" i="3"/>
  <c r="B391" i="3"/>
  <c r="D13" i="1"/>
  <c r="D14" i="1"/>
  <c r="I14" i="1"/>
  <c r="I8" i="1"/>
</calcChain>
</file>

<file path=xl/sharedStrings.xml><?xml version="1.0" encoding="utf-8"?>
<sst xmlns="http://schemas.openxmlformats.org/spreadsheetml/2006/main" count="42" uniqueCount="40">
  <si>
    <t>Your Data Right</t>
    <phoneticPr fontId="2" type="noConversion"/>
  </si>
  <si>
    <t>Services </t>
    <phoneticPr fontId="2" type="noConversion"/>
  </si>
  <si>
    <t>Copyright</t>
    <phoneticPr fontId="2" type="noConversion"/>
  </si>
  <si>
    <t>Attribution-NonCommercial-NoDerivs Creative Commons License</t>
    <phoneticPr fontId="2" type="noConversion"/>
  </si>
  <si>
    <t>You are free to:</t>
    <phoneticPr fontId="2" type="noConversion"/>
  </si>
  <si>
    <t>Share and redistribute this work</t>
    <phoneticPr fontId="2" type="noConversion"/>
  </si>
  <si>
    <t>Under the conditions:</t>
    <phoneticPr fontId="2" type="noConversion"/>
  </si>
  <si>
    <t>You must attribute the work to yourdataright.com</t>
    <phoneticPr fontId="2" type="noConversion"/>
  </si>
  <si>
    <t xml:space="preserve">This work may not be used commercially </t>
    <phoneticPr fontId="2" type="noConversion"/>
  </si>
  <si>
    <t>You may not alter this work in any way</t>
    <phoneticPr fontId="2" type="noConversion"/>
  </si>
  <si>
    <t>Scenario 1 Monthly Loan Payment</t>
  </si>
  <si>
    <t>loan amount</t>
  </si>
  <si>
    <t>Taxes per month</t>
  </si>
  <si>
    <t>Interest Saved</t>
  </si>
  <si>
    <t>Years of Payment</t>
  </si>
  <si>
    <t>Insurance per month</t>
  </si>
  <si>
    <t>Interest rate</t>
  </si>
  <si>
    <t>Scenario 2 Monthly Loan Payment</t>
  </si>
  <si>
    <t>Interest payed over life of loan</t>
  </si>
  <si>
    <t>Total cost when payed off</t>
  </si>
  <si>
    <t>Years needed to pay off loan</t>
  </si>
  <si>
    <t>YDR is a consulting firm founded to help you find, process, optimize and display your data. We can build easy to use editable spreadsheet models that store and process data as you type giving instant results or even notices when a threshold is surpassed. These models can be home budgets, business analysis tools, water quality trend identifiers or even dairy manure management systems to name a few. Another option is data optimization. Using your data we can identify which aspects of your business bring in the most profit, how many people you need to complete a job while maximizing profit or anything else you may want to maximize/minimize. At Your Data Right we work closely with all of our clients to make sure you get exactly what you want, for a fraction of the cost</t>
  </si>
  <si>
    <t>Graphs</t>
  </si>
  <si>
    <t>Statistics</t>
  </si>
  <si>
    <t>Trend Identifiers</t>
  </si>
  <si>
    <t>Data Input</t>
  </si>
  <si>
    <t>Spreadsheet Programming</t>
  </si>
  <si>
    <t>Optimization</t>
  </si>
  <si>
    <t>Business Reports</t>
  </si>
  <si>
    <t>Billing Spreadsheets</t>
  </si>
  <si>
    <t>Automated Employee Time Sheets</t>
  </si>
  <si>
    <t>You Name It</t>
  </si>
  <si>
    <t>Payment #</t>
  </si>
  <si>
    <t>Interest Paid</t>
  </si>
  <si>
    <t>Principle Paid</t>
  </si>
  <si>
    <t>Total Payment Includes taxes and Insurance</t>
  </si>
  <si>
    <t>Principle Paid to Date</t>
  </si>
  <si>
    <t xml:space="preserve">Monthly payment </t>
  </si>
  <si>
    <t>Home Loan Payment</t>
  </si>
  <si>
    <t>Amortization (Payment) Schedule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</si>
</sst>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7" formatCode="&quot;$&quot;#,##0.00_);\(&quot;$&quot;#,##0.00\)"/>
    <numFmt numFmtId="8" formatCode="&quot;$&quot;#,##0.00_);[Red]\(&quot;$&quot;#,##0.00\)"/>
    <numFmt numFmtId="44" formatCode="_(&quot;$&quot;* #,##0.00_);_(&quot;$&quot;* \(#,##0.00\);_(&quot;$&quot;* &quot;-&quot;??_);_(@_)"/>
    <numFmt numFmtId="164" formatCode="&quot;$&quot;#,##0"/>
    <numFmt numFmtId="165" formatCode="0.0"/>
    <numFmt numFmtId="166" formatCode="&quot;$&quot;#,##0.00"/>
    <numFmt numFmtId="167" formatCode="#,##0.0"/>
  </numFmts>
  <fonts count="34" x14ac:knownFonts="1">
    <font>
      <sz val="10"/>
      <name val="Verdana"/>
    </font>
    <font>
      <b/>
      <sz val="10"/>
      <name val="Verdana"/>
    </font>
    <font>
      <sz val="8"/>
      <name val="Verdana"/>
    </font>
    <font>
      <sz val="24"/>
      <name val="Arial"/>
    </font>
    <font>
      <sz val="16"/>
      <color indexed="63"/>
      <name val="Cambria"/>
    </font>
    <font>
      <sz val="10"/>
      <color indexed="63"/>
      <name val="Verdana"/>
    </font>
    <font>
      <sz val="28"/>
      <color indexed="63"/>
      <name val="Verdana"/>
    </font>
    <font>
      <sz val="10"/>
      <color indexed="23"/>
      <name val="Verdana"/>
    </font>
    <font>
      <sz val="18"/>
      <color indexed="63"/>
      <name val="Cambria"/>
    </font>
    <font>
      <sz val="28"/>
      <color indexed="52"/>
      <name val="Cambria"/>
    </font>
    <font>
      <sz val="10"/>
      <color indexed="52"/>
      <name val="Cambria"/>
    </font>
    <font>
      <sz val="10"/>
      <color indexed="52"/>
      <name val="Verdana"/>
    </font>
    <font>
      <sz val="24"/>
      <color indexed="23"/>
      <name val="Arial"/>
    </font>
    <font>
      <sz val="22"/>
      <color indexed="52"/>
      <name val="Cambria"/>
    </font>
    <font>
      <sz val="22"/>
      <name val="Verdana"/>
    </font>
    <font>
      <i/>
      <sz val="24"/>
      <color rgb="FF595959"/>
      <name val="Arial"/>
    </font>
    <font>
      <sz val="16"/>
      <color rgb="FF595959"/>
      <name val="Cambria"/>
    </font>
    <font>
      <sz val="13"/>
      <color rgb="FF595959"/>
      <name val="Verdana"/>
    </font>
    <font>
      <sz val="10"/>
      <color rgb="FF595959"/>
      <name val="Verdana"/>
    </font>
    <font>
      <i/>
      <sz val="24"/>
      <color indexed="52"/>
      <name val="Cambria"/>
    </font>
    <font>
      <sz val="24"/>
      <name val="Verdana"/>
    </font>
    <font>
      <sz val="36"/>
      <name val="Avenir Light"/>
    </font>
    <font>
      <b/>
      <sz val="16"/>
      <color indexed="23"/>
      <name val="Calibri"/>
    </font>
    <font>
      <sz val="12"/>
      <color indexed="23"/>
      <name val="Calibri"/>
    </font>
    <font>
      <b/>
      <sz val="12"/>
      <color indexed="8"/>
      <name val="Helvetica Neue"/>
    </font>
    <font>
      <sz val="12"/>
      <color indexed="23"/>
      <name val="Verdana"/>
    </font>
    <font>
      <u/>
      <sz val="10"/>
      <color indexed="12"/>
      <name val="Verdana"/>
    </font>
    <font>
      <u/>
      <sz val="10"/>
      <color theme="11"/>
      <name val="Verdana"/>
    </font>
    <font>
      <i/>
      <sz val="35"/>
      <color theme="1" tint="0.34998626667073579"/>
      <name val="Arial"/>
    </font>
    <font>
      <sz val="10"/>
      <color theme="1" tint="0.34998626667073579"/>
      <name val="Verdana"/>
    </font>
    <font>
      <i/>
      <sz val="26"/>
      <color theme="1" tint="0.34998626667073579"/>
      <name val="Arial"/>
    </font>
    <font>
      <sz val="26"/>
      <color theme="1" tint="0.34998626667073579"/>
      <name val="Verdana"/>
    </font>
    <font>
      <sz val="26"/>
      <name val="Verdana"/>
    </font>
    <font>
      <b/>
      <sz val="10"/>
      <color theme="1" tint="0.34998626667073579"/>
      <name val="Verdana"/>
    </font>
  </fonts>
  <fills count="3">
    <fill>
      <patternFill patternType="none"/>
    </fill>
    <fill>
      <patternFill patternType="gray125"/>
    </fill>
    <fill>
      <patternFill patternType="solid">
        <fgColor indexed="9"/>
        <bgColor indexed="9"/>
      </patternFill>
    </fill>
  </fills>
  <borders count="17">
    <border>
      <left/>
      <right/>
      <top/>
      <bottom/>
      <diagonal/>
    </border>
    <border>
      <left/>
      <right/>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1">
    <xf numFmtId="0" fontId="0" fillId="0" borderId="0"/>
    <xf numFmtId="0" fontId="26" fillId="0" borderId="0" applyNumberFormat="0" applyFill="0" applyBorder="0" applyAlignment="0" applyProtection="0">
      <alignment vertical="top"/>
      <protection locked="0"/>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cellStyleXfs>
  <cellXfs count="98">
    <xf numFmtId="0" fontId="0" fillId="0" borderId="0" xfId="0"/>
    <xf numFmtId="164" fontId="16" fillId="0" borderId="0" xfId="0" applyNumberFormat="1" applyFont="1" applyBorder="1" applyProtection="1">
      <protection locked="0"/>
    </xf>
    <xf numFmtId="10" fontId="16" fillId="0" borderId="0" xfId="0" applyNumberFormat="1" applyFont="1" applyBorder="1" applyProtection="1">
      <protection locked="0"/>
    </xf>
    <xf numFmtId="0" fontId="0" fillId="0" borderId="0" xfId="0" applyProtection="1">
      <protection locked="0"/>
    </xf>
    <xf numFmtId="0" fontId="15" fillId="0" borderId="6" xfId="0" applyFont="1" applyBorder="1" applyAlignment="1" applyProtection="1">
      <alignment horizontal="left"/>
      <protection locked="0"/>
    </xf>
    <xf numFmtId="0" fontId="12" fillId="0" borderId="7" xfId="0" applyFont="1" applyBorder="1" applyAlignment="1" applyProtection="1">
      <alignment horizontal="left"/>
      <protection locked="0"/>
    </xf>
    <xf numFmtId="0" fontId="3" fillId="0" borderId="7" xfId="0" applyFont="1" applyBorder="1" applyAlignment="1" applyProtection="1">
      <alignment horizontal="left"/>
      <protection locked="0"/>
    </xf>
    <xf numFmtId="0" fontId="0" fillId="0" borderId="8" xfId="0" applyBorder="1" applyAlignment="1" applyProtection="1">
      <protection locked="0"/>
    </xf>
    <xf numFmtId="0" fontId="7" fillId="0" borderId="4" xfId="0" applyFont="1" applyBorder="1" applyProtection="1">
      <protection locked="0"/>
    </xf>
    <xf numFmtId="0" fontId="0" fillId="0" borderId="0" xfId="0" applyBorder="1" applyProtection="1">
      <protection locked="0"/>
    </xf>
    <xf numFmtId="0" fontId="0" fillId="0" borderId="5" xfId="0" applyBorder="1" applyProtection="1">
      <protection locked="0"/>
    </xf>
    <xf numFmtId="3" fontId="1" fillId="0" borderId="0" xfId="0" applyNumberFormat="1" applyFont="1" applyBorder="1" applyProtection="1">
      <protection locked="0"/>
    </xf>
    <xf numFmtId="3" fontId="1" fillId="0" borderId="5" xfId="0" applyNumberFormat="1" applyFont="1" applyBorder="1" applyProtection="1">
      <protection locked="0"/>
    </xf>
    <xf numFmtId="3" fontId="1" fillId="0" borderId="0" xfId="0" applyNumberFormat="1" applyFont="1" applyProtection="1">
      <protection locked="0"/>
    </xf>
    <xf numFmtId="0" fontId="16" fillId="0" borderId="1" xfId="0" applyFont="1" applyBorder="1" applyProtection="1">
      <protection locked="0"/>
    </xf>
    <xf numFmtId="3" fontId="1" fillId="0" borderId="1" xfId="0" applyNumberFormat="1" applyFont="1" applyBorder="1" applyProtection="1">
      <protection locked="0"/>
    </xf>
    <xf numFmtId="3" fontId="0" fillId="0" borderId="0" xfId="0" applyNumberFormat="1" applyBorder="1" applyProtection="1">
      <protection locked="0"/>
    </xf>
    <xf numFmtId="3" fontId="0" fillId="0" borderId="5" xfId="0" applyNumberFormat="1" applyBorder="1" applyProtection="1">
      <protection locked="0"/>
    </xf>
    <xf numFmtId="3" fontId="0" fillId="0" borderId="0" xfId="0" applyNumberFormat="1" applyProtection="1">
      <protection locked="0"/>
    </xf>
    <xf numFmtId="165" fontId="0" fillId="0" borderId="0" xfId="0" applyNumberFormat="1" applyBorder="1" applyProtection="1">
      <protection locked="0"/>
    </xf>
    <xf numFmtId="165" fontId="0" fillId="0" borderId="5" xfId="0" applyNumberFormat="1" applyBorder="1" applyProtection="1">
      <protection locked="0"/>
    </xf>
    <xf numFmtId="165" fontId="0" fillId="0" borderId="0" xfId="0" applyNumberFormat="1" applyProtection="1">
      <protection locked="0"/>
    </xf>
    <xf numFmtId="0" fontId="0" fillId="0" borderId="2" xfId="0" applyBorder="1" applyProtection="1">
      <protection locked="0"/>
    </xf>
    <xf numFmtId="0" fontId="0" fillId="0" borderId="1" xfId="0" applyBorder="1" applyProtection="1">
      <protection locked="0"/>
    </xf>
    <xf numFmtId="165" fontId="0" fillId="0" borderId="1" xfId="0" applyNumberFormat="1" applyBorder="1" applyProtection="1">
      <protection locked="0"/>
    </xf>
    <xf numFmtId="165" fontId="0" fillId="0" borderId="3" xfId="0" applyNumberFormat="1" applyBorder="1" applyProtection="1">
      <protection locked="0"/>
    </xf>
    <xf numFmtId="164" fontId="0" fillId="0" borderId="0" xfId="0" applyNumberFormat="1" applyProtection="1">
      <protection locked="0"/>
    </xf>
    <xf numFmtId="166" fontId="0" fillId="0" borderId="0" xfId="0" applyNumberFormat="1" applyProtection="1">
      <protection locked="0"/>
    </xf>
    <xf numFmtId="0" fontId="0" fillId="0" borderId="5" xfId="0" applyBorder="1" applyProtection="1"/>
    <xf numFmtId="0" fontId="5" fillId="0" borderId="4" xfId="0" applyFont="1" applyBorder="1" applyProtection="1"/>
    <xf numFmtId="0" fontId="4" fillId="0" borderId="0" xfId="0" applyFont="1" applyBorder="1" applyProtection="1"/>
    <xf numFmtId="0" fontId="5" fillId="0" borderId="0" xfId="0" applyFont="1" applyBorder="1" applyProtection="1"/>
    <xf numFmtId="0" fontId="5" fillId="0" borderId="5" xfId="0" applyFont="1" applyBorder="1" applyProtection="1"/>
    <xf numFmtId="0" fontId="5" fillId="0" borderId="2" xfId="0" applyFont="1" applyBorder="1" applyProtection="1"/>
    <xf numFmtId="0" fontId="5" fillId="0" borderId="1" xfId="0" applyFont="1" applyBorder="1" applyProtection="1"/>
    <xf numFmtId="0" fontId="5" fillId="0" borderId="1" xfId="0" applyFont="1" applyBorder="1" applyAlignment="1" applyProtection="1">
      <alignment horizontal="center" vertical="top"/>
    </xf>
    <xf numFmtId="0" fontId="5" fillId="0" borderId="3" xfId="0" applyFont="1" applyBorder="1" applyProtection="1"/>
    <xf numFmtId="165" fontId="5" fillId="0" borderId="2" xfId="0" applyNumberFormat="1" applyFont="1" applyBorder="1" applyProtection="1"/>
    <xf numFmtId="165" fontId="5" fillId="0" borderId="1" xfId="0" applyNumberFormat="1" applyFont="1" applyBorder="1" applyProtection="1"/>
    <xf numFmtId="165" fontId="5" fillId="0" borderId="3" xfId="0" applyNumberFormat="1" applyFont="1" applyBorder="1" applyProtection="1"/>
    <xf numFmtId="0" fontId="0" fillId="0" borderId="0" xfId="0" applyProtection="1"/>
    <xf numFmtId="164" fontId="6" fillId="0" borderId="0" xfId="0" applyNumberFormat="1" applyFont="1" applyBorder="1" applyAlignment="1" applyProtection="1">
      <alignment horizontal="center" vertical="center"/>
      <protection hidden="1"/>
    </xf>
    <xf numFmtId="0" fontId="8" fillId="0" borderId="0" xfId="0" applyFont="1" applyBorder="1" applyProtection="1">
      <protection hidden="1"/>
    </xf>
    <xf numFmtId="0" fontId="16" fillId="0" borderId="0" xfId="0" applyFont="1" applyBorder="1" applyProtection="1">
      <protection hidden="1"/>
    </xf>
    <xf numFmtId="164" fontId="16" fillId="0" borderId="0" xfId="0" applyNumberFormat="1" applyFont="1" applyBorder="1" applyProtection="1">
      <protection hidden="1"/>
    </xf>
    <xf numFmtId="165" fontId="16" fillId="0" borderId="0" xfId="0" applyNumberFormat="1" applyFont="1" applyBorder="1" applyProtection="1">
      <protection hidden="1"/>
    </xf>
    <xf numFmtId="0" fontId="21" fillId="0" borderId="0" xfId="0" applyFont="1"/>
    <xf numFmtId="0" fontId="7" fillId="0" borderId="0" xfId="0" applyFont="1" applyAlignment="1">
      <alignment horizontal="left" vertical="top" wrapText="1"/>
    </xf>
    <xf numFmtId="0" fontId="22" fillId="0" borderId="0" xfId="0" applyFont="1" applyAlignment="1">
      <alignment horizontal="left" vertical="center" wrapText="1"/>
    </xf>
    <xf numFmtId="0" fontId="23" fillId="0" borderId="0" xfId="0" applyFont="1" applyAlignment="1">
      <alignment horizontal="left"/>
    </xf>
    <xf numFmtId="0" fontId="0" fillId="0" borderId="11" xfId="0" applyBorder="1"/>
    <xf numFmtId="0" fontId="21" fillId="0" borderId="12" xfId="0" applyFont="1" applyBorder="1"/>
    <xf numFmtId="0" fontId="0" fillId="0" borderId="12" xfId="0" applyBorder="1"/>
    <xf numFmtId="0" fontId="0" fillId="0" borderId="13" xfId="0" applyBorder="1"/>
    <xf numFmtId="0" fontId="0" fillId="0" borderId="9" xfId="0" applyBorder="1"/>
    <xf numFmtId="0" fontId="0" fillId="0" borderId="10" xfId="0" applyBorder="1"/>
    <xf numFmtId="0" fontId="24" fillId="0" borderId="9" xfId="0" applyFont="1" applyBorder="1"/>
    <xf numFmtId="0" fontId="25" fillId="0" borderId="9" xfId="0" applyFont="1" applyBorder="1"/>
    <xf numFmtId="0" fontId="0" fillId="0" borderId="14" xfId="0" applyBorder="1"/>
    <xf numFmtId="0" fontId="0" fillId="0" borderId="15" xfId="0" applyBorder="1"/>
    <xf numFmtId="0" fontId="0" fillId="0" borderId="16" xfId="0" applyBorder="1"/>
    <xf numFmtId="0" fontId="0" fillId="0" borderId="0" xfId="0" applyBorder="1"/>
    <xf numFmtId="0" fontId="25" fillId="0" borderId="0" xfId="0" applyFont="1" applyBorder="1"/>
    <xf numFmtId="164" fontId="16" fillId="0" borderId="1" xfId="0" applyNumberFormat="1" applyFont="1" applyBorder="1" applyProtection="1">
      <protection locked="0"/>
    </xf>
    <xf numFmtId="166" fontId="16" fillId="0" borderId="0" xfId="0" applyNumberFormat="1" applyFont="1" applyBorder="1" applyProtection="1">
      <protection locked="0"/>
    </xf>
    <xf numFmtId="44" fontId="0" fillId="0" borderId="0" xfId="0" applyNumberFormat="1"/>
    <xf numFmtId="8" fontId="0" fillId="0" borderId="0" xfId="0" applyNumberFormat="1"/>
    <xf numFmtId="7" fontId="0" fillId="0" borderId="0" xfId="0" applyNumberFormat="1"/>
    <xf numFmtId="0" fontId="33" fillId="0" borderId="1" xfId="0" applyFont="1" applyBorder="1" applyAlignment="1">
      <alignment horizontal="center"/>
    </xf>
    <xf numFmtId="0" fontId="33" fillId="0" borderId="1" xfId="0" applyFont="1" applyBorder="1" applyAlignment="1">
      <alignment horizontal="center" wrapText="1"/>
    </xf>
    <xf numFmtId="0" fontId="7" fillId="0" borderId="1" xfId="1" applyFont="1" applyBorder="1" applyAlignment="1" applyProtection="1">
      <alignment horizontal="left" vertical="top"/>
    </xf>
    <xf numFmtId="0" fontId="7" fillId="0" borderId="1" xfId="1" applyFont="1" applyBorder="1" applyAlignment="1" applyProtection="1"/>
    <xf numFmtId="0" fontId="28" fillId="0" borderId="0" xfId="0" applyFont="1" applyAlignment="1" applyProtection="1">
      <alignment vertical="center"/>
    </xf>
    <xf numFmtId="0" fontId="29" fillId="0" borderId="0" xfId="0" applyFont="1" applyAlignment="1" applyProtection="1">
      <alignment vertical="center"/>
    </xf>
    <xf numFmtId="0" fontId="19" fillId="0" borderId="0" xfId="0" applyFont="1" applyAlignment="1" applyProtection="1"/>
    <xf numFmtId="0" fontId="20" fillId="0" borderId="0" xfId="0" applyFont="1" applyAlignment="1" applyProtection="1"/>
    <xf numFmtId="0" fontId="0" fillId="0" borderId="0" xfId="0" applyAlignment="1" applyProtection="1"/>
    <xf numFmtId="0" fontId="17" fillId="0" borderId="0" xfId="0" applyFont="1" applyBorder="1" applyAlignment="1" applyProtection="1">
      <alignment horizontal="center"/>
      <protection hidden="1"/>
    </xf>
    <xf numFmtId="0" fontId="18" fillId="0" borderId="0" xfId="0" applyFont="1" applyAlignment="1" applyProtection="1">
      <alignment horizontal="center"/>
      <protection hidden="1"/>
    </xf>
    <xf numFmtId="164" fontId="9" fillId="0" borderId="0" xfId="0" applyNumberFormat="1" applyFont="1" applyBorder="1" applyAlignment="1" applyProtection="1">
      <alignment horizontal="center" vertical="center"/>
      <protection locked="0"/>
    </xf>
    <xf numFmtId="0" fontId="11" fillId="0" borderId="0" xfId="0" applyFont="1" applyBorder="1" applyAlignment="1" applyProtection="1">
      <alignment horizontal="center" vertical="center"/>
      <protection locked="0"/>
    </xf>
    <xf numFmtId="0" fontId="15" fillId="0" borderId="4" xfId="0" applyFont="1" applyBorder="1" applyAlignment="1" applyProtection="1">
      <alignment horizontal="center" vertical="center"/>
    </xf>
    <xf numFmtId="0" fontId="18" fillId="0" borderId="0" xfId="0" applyFont="1" applyBorder="1" applyAlignment="1" applyProtection="1">
      <alignment horizontal="center" vertical="center"/>
    </xf>
    <xf numFmtId="0" fontId="18" fillId="0" borderId="5" xfId="0" applyFont="1" applyBorder="1" applyAlignment="1" applyProtection="1">
      <alignment horizontal="center" vertical="center"/>
    </xf>
    <xf numFmtId="0" fontId="18" fillId="0" borderId="4" xfId="0" applyFont="1" applyBorder="1" applyAlignment="1" applyProtection="1">
      <alignment horizontal="center" vertical="center"/>
    </xf>
    <xf numFmtId="164" fontId="13" fillId="2" borderId="0" xfId="0" applyNumberFormat="1" applyFont="1" applyFill="1" applyBorder="1" applyAlignment="1" applyProtection="1">
      <alignment horizontal="center" vertical="center"/>
      <protection hidden="1"/>
    </xf>
    <xf numFmtId="0" fontId="14" fillId="0" borderId="0" xfId="0" applyFont="1" applyAlignment="1" applyProtection="1">
      <alignment horizontal="center" vertical="center"/>
      <protection hidden="1"/>
    </xf>
    <xf numFmtId="167" fontId="13" fillId="0" borderId="0" xfId="0" applyNumberFormat="1" applyFont="1" applyBorder="1" applyAlignment="1" applyProtection="1">
      <alignment horizontal="center" vertical="center"/>
      <protection hidden="1"/>
    </xf>
    <xf numFmtId="0" fontId="15" fillId="0" borderId="6" xfId="0" applyFont="1" applyBorder="1" applyAlignment="1" applyProtection="1">
      <alignment horizontal="center"/>
    </xf>
    <xf numFmtId="0" fontId="18" fillId="0" borderId="7" xfId="0" applyFont="1" applyBorder="1" applyAlignment="1" applyProtection="1">
      <alignment horizontal="center"/>
    </xf>
    <xf numFmtId="0" fontId="18" fillId="0" borderId="8" xfId="0" applyFont="1" applyBorder="1" applyAlignment="1" applyProtection="1">
      <alignment horizontal="center"/>
    </xf>
    <xf numFmtId="0" fontId="10" fillId="0" borderId="0" xfId="0" applyFont="1" applyBorder="1" applyAlignment="1" applyProtection="1">
      <alignment horizontal="center" vertical="center"/>
      <protection locked="0"/>
    </xf>
    <xf numFmtId="0" fontId="13" fillId="0" borderId="0" xfId="0" applyFont="1" applyBorder="1" applyAlignment="1" applyProtection="1">
      <alignment horizontal="center" vertical="center"/>
      <protection hidden="1"/>
    </xf>
    <xf numFmtId="0" fontId="30" fillId="0" borderId="0" xfId="0" applyFont="1" applyAlignment="1" applyProtection="1">
      <alignment horizontal="left" vertical="center"/>
    </xf>
    <xf numFmtId="0" fontId="31" fillId="0" borderId="0" xfId="0" applyFont="1" applyAlignment="1" applyProtection="1">
      <alignment horizontal="left" vertical="center"/>
    </xf>
    <xf numFmtId="0" fontId="32" fillId="0" borderId="0" xfId="0" applyFont="1" applyAlignment="1">
      <alignment horizontal="left"/>
    </xf>
    <xf numFmtId="0" fontId="7" fillId="0" borderId="0" xfId="0" applyFont="1" applyAlignment="1">
      <alignment horizontal="left" vertical="top" wrapText="1"/>
    </xf>
    <xf numFmtId="0" fontId="0" fillId="0" borderId="0" xfId="0" applyAlignment="1">
      <alignment horizontal="left" vertical="top" wrapText="1"/>
    </xf>
  </cellXfs>
  <cellStyles count="11">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Hyperlink" xfId="1" builtinId="8"/>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iagrams/colors1.xml><?xml version="1.0" encoding="utf-8"?>
<dgm:colorsDef xmlns:dgm="http://schemas.openxmlformats.org/drawingml/2006/diagram" xmlns:a="http://schemas.openxmlformats.org/drawingml/2006/main" uniqueId="urn:microsoft.com/office/officeart/2005/8/colors/accent0_3">
  <dgm:title val=""/>
  <dgm:desc val=""/>
  <dgm:catLst>
    <dgm:cat type="mainScheme" pri="10300"/>
  </dgm:catLst>
  <dgm:styleLbl name="node0">
    <dgm:fillClrLst meth="repeat">
      <a:schemeClr val="dk2"/>
    </dgm:fillClrLst>
    <dgm:linClrLst meth="repeat">
      <a:schemeClr val="lt2"/>
    </dgm:linClrLst>
    <dgm:effectClrLst/>
    <dgm:txLinClrLst/>
    <dgm:txFillClrLst/>
    <dgm:txEffectClrLst/>
  </dgm:styleLbl>
  <dgm:styleLbl name="alignNode1">
    <dgm:fillClrLst meth="repeat">
      <a:schemeClr val="dk2"/>
    </dgm:fillClrLst>
    <dgm:linClrLst meth="repeat">
      <a:schemeClr val="dk2"/>
    </dgm:linClrLst>
    <dgm:effectClrLst/>
    <dgm:txLinClrLst/>
    <dgm:txFillClrLst/>
    <dgm:txEffectClrLst/>
  </dgm:styleLbl>
  <dgm:styleLbl name="node1">
    <dgm:fillClrLst meth="repeat">
      <a:schemeClr val="dk2"/>
    </dgm:fillClrLst>
    <dgm:linClrLst meth="repeat">
      <a:schemeClr val="lt2"/>
    </dgm:linClrLst>
    <dgm:effectClrLst/>
    <dgm:txLinClrLst/>
    <dgm:txFillClrLst/>
    <dgm:txEffectClrLst/>
  </dgm:styleLbl>
  <dgm:styleLbl name="lnNode1">
    <dgm:fillClrLst meth="repeat">
      <a:schemeClr val="dk2"/>
    </dgm:fillClrLst>
    <dgm:linClrLst meth="repeat">
      <a:schemeClr val="lt2"/>
    </dgm:linClrLst>
    <dgm:effectClrLst/>
    <dgm:txLinClrLst/>
    <dgm:txFillClrLst/>
    <dgm:txEffectClrLst/>
  </dgm:styleLbl>
  <dgm:styleLbl name="vennNode1">
    <dgm:fillClrLst meth="repeat">
      <a:schemeClr val="dk2">
        <a:alpha val="50000"/>
      </a:schemeClr>
    </dgm:fillClrLst>
    <dgm:linClrLst meth="repeat">
      <a:schemeClr val="lt2"/>
    </dgm:linClrLst>
    <dgm:effectClrLst/>
    <dgm:txLinClrLst/>
    <dgm:txFillClrLst/>
    <dgm:txEffectClrLst/>
  </dgm:styleLbl>
  <dgm:styleLbl name="node2">
    <dgm:fillClrLst meth="repeat">
      <a:schemeClr val="dk2"/>
    </dgm:fillClrLst>
    <dgm:linClrLst meth="repeat">
      <a:schemeClr val="lt2"/>
    </dgm:linClrLst>
    <dgm:effectClrLst/>
    <dgm:txLinClrLst/>
    <dgm:txFillClrLst/>
    <dgm:txEffectClrLst/>
  </dgm:styleLbl>
  <dgm:styleLbl name="node3">
    <dgm:fillClrLst meth="repeat">
      <a:schemeClr val="dk2"/>
    </dgm:fillClrLst>
    <dgm:linClrLst meth="repeat">
      <a:schemeClr val="lt2"/>
    </dgm:linClrLst>
    <dgm:effectClrLst/>
    <dgm:txLinClrLst/>
    <dgm:txFillClrLst/>
    <dgm:txEffectClrLst/>
  </dgm:styleLbl>
  <dgm:styleLbl name="node4">
    <dgm:fillClrLst meth="repeat">
      <a:schemeClr val="dk2"/>
    </dgm:fillClrLst>
    <dgm:linClrLst meth="repeat">
      <a:schemeClr val="lt2"/>
    </dgm:linClrLst>
    <dgm:effectClrLst/>
    <dgm:txLinClrLst/>
    <dgm:txFillClrLst/>
    <dgm:txEffectClrLst/>
  </dgm:styleLbl>
  <dgm:styleLbl name="fgImgPlace1">
    <dgm:fillClrLst meth="repeat">
      <a:schemeClr val="dk2">
        <a:tint val="50000"/>
      </a:schemeClr>
    </dgm:fillClrLst>
    <dgm:linClrLst meth="repeat">
      <a:schemeClr val="lt2"/>
    </dgm:linClrLst>
    <dgm:effectClrLst/>
    <dgm:txLinClrLst/>
    <dgm:txFillClrLst meth="repeat">
      <a:schemeClr val="lt2"/>
    </dgm:txFillClrLst>
    <dgm:txEffectClrLst/>
  </dgm:styleLbl>
  <dgm:styleLbl name="alignImgPlace1">
    <dgm:fillClrLst meth="repeat">
      <a:schemeClr val="dk2">
        <a:tint val="50000"/>
      </a:schemeClr>
    </dgm:fillClrLst>
    <dgm:linClrLst meth="repeat">
      <a:schemeClr val="dk2">
        <a:shade val="80000"/>
      </a:schemeClr>
    </dgm:linClrLst>
    <dgm:effectClrLst/>
    <dgm:txLinClrLst/>
    <dgm:txFillClrLst meth="repeat">
      <a:schemeClr val="lt2"/>
    </dgm:txFillClrLst>
    <dgm:txEffectClrLst/>
  </dgm:styleLbl>
  <dgm:styleLbl name="bgImgPlace1">
    <dgm:fillClrLst meth="repeat">
      <a:schemeClr val="dk2">
        <a:tint val="50000"/>
      </a:schemeClr>
    </dgm:fillClrLst>
    <dgm:linClrLst meth="repeat">
      <a:schemeClr val="dk2">
        <a:shade val="80000"/>
      </a:schemeClr>
    </dgm:linClrLst>
    <dgm:effectClrLst/>
    <dgm:txLinClrLst/>
    <dgm:txFillClrLst meth="repeat">
      <a:schemeClr val="lt2"/>
    </dgm:txFillClrLst>
    <dgm:txEffectClrLst/>
  </dgm:styleLbl>
  <dgm:styleLbl name="sibTrans2D1">
    <dgm:fillClrLst meth="repeat">
      <a:schemeClr val="dk2">
        <a:tint val="60000"/>
      </a:schemeClr>
    </dgm:fillClrLst>
    <dgm:linClrLst meth="repeat">
      <a:schemeClr val="dk2">
        <a:tint val="60000"/>
      </a:schemeClr>
    </dgm:linClrLst>
    <dgm:effectClrLst/>
    <dgm:txLinClrLst/>
    <dgm:txFillClrLst/>
    <dgm:txEffectClrLst/>
  </dgm:styleLbl>
  <dgm:styleLbl name="fgSibTrans2D1">
    <dgm:fillClrLst meth="repeat">
      <a:schemeClr val="dk2">
        <a:tint val="60000"/>
      </a:schemeClr>
    </dgm:fillClrLst>
    <dgm:linClrLst meth="repeat">
      <a:schemeClr val="dk2">
        <a:tint val="60000"/>
      </a:schemeClr>
    </dgm:linClrLst>
    <dgm:effectClrLst/>
    <dgm:txLinClrLst/>
    <dgm:txFillClrLst/>
    <dgm:txEffectClrLst/>
  </dgm:styleLbl>
  <dgm:styleLbl name="bgSibTrans2D1">
    <dgm:fillClrLst meth="repeat">
      <a:schemeClr val="dk2">
        <a:tint val="60000"/>
      </a:schemeClr>
    </dgm:fillClrLst>
    <dgm:linClrLst meth="repeat">
      <a:schemeClr val="dk2">
        <a:tint val="60000"/>
      </a:schemeClr>
    </dgm:linClrLst>
    <dgm:effectClrLst/>
    <dgm:txLinClrLst/>
    <dgm:txFillClrLst/>
    <dgm:txEffectClrLst/>
  </dgm:styleLbl>
  <dgm:styleLbl name="sibTrans1D1">
    <dgm:fillClrLst meth="repeat">
      <a:schemeClr val="dk2"/>
    </dgm:fillClrLst>
    <dgm:linClrLst meth="repeat">
      <a:schemeClr val="dk2"/>
    </dgm:linClrLst>
    <dgm:effectClrLst/>
    <dgm:txLinClrLst/>
    <dgm:txFillClrLst meth="repeat">
      <a:schemeClr val="lt2"/>
    </dgm:txFillClrLst>
    <dgm:txEffectClrLst/>
  </dgm:styleLbl>
  <dgm:styleLbl name="callout">
    <dgm:fillClrLst meth="repeat">
      <a:schemeClr val="dk2"/>
    </dgm:fillClrLst>
    <dgm:linClrLst meth="repeat">
      <a:schemeClr val="dk2">
        <a:tint val="50000"/>
      </a:schemeClr>
    </dgm:linClrLst>
    <dgm:effectClrLst/>
    <dgm:txLinClrLst/>
    <dgm:txFillClrLst meth="repeat">
      <a:schemeClr val="lt2"/>
    </dgm:txFillClrLst>
    <dgm:txEffectClrLst/>
  </dgm:styleLbl>
  <dgm:styleLbl name="asst0">
    <dgm:fillClrLst meth="repeat">
      <a:schemeClr val="dk2"/>
    </dgm:fillClrLst>
    <dgm:linClrLst meth="repeat">
      <a:schemeClr val="lt2"/>
    </dgm:linClrLst>
    <dgm:effectClrLst/>
    <dgm:txLinClrLst/>
    <dgm:txFillClrLst/>
    <dgm:txEffectClrLst/>
  </dgm:styleLbl>
  <dgm:styleLbl name="asst1">
    <dgm:fillClrLst meth="repeat">
      <a:schemeClr val="dk2"/>
    </dgm:fillClrLst>
    <dgm:linClrLst meth="repeat">
      <a:schemeClr val="lt2"/>
    </dgm:linClrLst>
    <dgm:effectClrLst/>
    <dgm:txLinClrLst/>
    <dgm:txFillClrLst/>
    <dgm:txEffectClrLst/>
  </dgm:styleLbl>
  <dgm:styleLbl name="asst2">
    <dgm:fillClrLst meth="repeat">
      <a:schemeClr val="dk2"/>
    </dgm:fillClrLst>
    <dgm:linClrLst meth="repeat">
      <a:schemeClr val="lt2"/>
    </dgm:linClrLst>
    <dgm:effectClrLst/>
    <dgm:txLinClrLst/>
    <dgm:txFillClrLst/>
    <dgm:txEffectClrLst/>
  </dgm:styleLbl>
  <dgm:styleLbl name="asst3">
    <dgm:fillClrLst meth="repeat">
      <a:schemeClr val="dk2"/>
    </dgm:fillClrLst>
    <dgm:linClrLst meth="repeat">
      <a:schemeClr val="lt2"/>
    </dgm:linClrLst>
    <dgm:effectClrLst/>
    <dgm:txLinClrLst/>
    <dgm:txFillClrLst/>
    <dgm:txEffectClrLst/>
  </dgm:styleLbl>
  <dgm:styleLbl name="asst4">
    <dgm:fillClrLst meth="repeat">
      <a:schemeClr val="dk2"/>
    </dgm:fillClrLst>
    <dgm:linClrLst meth="repeat">
      <a:schemeClr val="lt2"/>
    </dgm:linClrLst>
    <dgm:effectClrLst/>
    <dgm:txLinClrLst/>
    <dgm:txFillClrLst/>
    <dgm:txEffectClrLst/>
  </dgm:styleLbl>
  <dgm:styleLbl name="parChTrans2D1">
    <dgm:fillClrLst meth="repeat">
      <a:schemeClr val="dk2">
        <a:tint val="60000"/>
      </a:schemeClr>
    </dgm:fillClrLst>
    <dgm:linClrLst meth="repeat">
      <a:schemeClr val="dk2">
        <a:tint val="60000"/>
      </a:schemeClr>
    </dgm:linClrLst>
    <dgm:effectClrLst/>
    <dgm:txLinClrLst/>
    <dgm:txFillClrLst meth="repeat">
      <a:schemeClr val="lt2"/>
    </dgm:txFillClrLst>
    <dgm:txEffectClrLst/>
  </dgm:styleLbl>
  <dgm:styleLbl name="parChTrans2D2">
    <dgm:fillClrLst meth="repeat">
      <a:schemeClr val="dk2"/>
    </dgm:fillClrLst>
    <dgm:linClrLst meth="repeat">
      <a:schemeClr val="dk2"/>
    </dgm:linClrLst>
    <dgm:effectClrLst/>
    <dgm:txLinClrLst/>
    <dgm:txFillClrLst meth="repeat">
      <a:schemeClr val="lt2"/>
    </dgm:txFillClrLst>
    <dgm:txEffectClrLst/>
  </dgm:styleLbl>
  <dgm:styleLbl name="parChTrans2D3">
    <dgm:fillClrLst meth="repeat">
      <a:schemeClr val="dk2"/>
    </dgm:fillClrLst>
    <dgm:linClrLst meth="repeat">
      <a:schemeClr val="dk2"/>
    </dgm:linClrLst>
    <dgm:effectClrLst/>
    <dgm:txLinClrLst/>
    <dgm:txFillClrLst meth="repeat">
      <a:schemeClr val="lt2"/>
    </dgm:txFillClrLst>
    <dgm:txEffectClrLst/>
  </dgm:styleLbl>
  <dgm:styleLbl name="parChTrans2D4">
    <dgm:fillClrLst meth="repeat">
      <a:schemeClr val="dk2"/>
    </dgm:fillClrLst>
    <dgm:linClrLst meth="repeat">
      <a:schemeClr val="dk2"/>
    </dgm:linClrLst>
    <dgm:effectClrLst/>
    <dgm:txLinClrLst/>
    <dgm:txFillClrLst meth="repeat">
      <a:schemeClr val="lt2"/>
    </dgm:txFillClrLst>
    <dgm:txEffectClrLst/>
  </dgm:styleLbl>
  <dgm:styleLbl name="parChTrans1D1">
    <dgm:fillClrLst meth="repeat">
      <a:schemeClr val="dk2"/>
    </dgm:fillClrLst>
    <dgm:linClrLst meth="repeat">
      <a:schemeClr val="dk2">
        <a:shade val="60000"/>
      </a:schemeClr>
    </dgm:linClrLst>
    <dgm:effectClrLst/>
    <dgm:txLinClrLst/>
    <dgm:txFillClrLst meth="repeat">
      <a:schemeClr val="tx1"/>
    </dgm:txFillClrLst>
    <dgm:txEffectClrLst/>
  </dgm:styleLbl>
  <dgm:styleLbl name="parChTrans1D2">
    <dgm:fillClrLst meth="repeat">
      <a:schemeClr val="dk2"/>
    </dgm:fillClrLst>
    <dgm:linClrLst meth="repeat">
      <a:schemeClr val="dk2">
        <a:shade val="60000"/>
      </a:schemeClr>
    </dgm:linClrLst>
    <dgm:effectClrLst/>
    <dgm:txLinClrLst/>
    <dgm:txFillClrLst meth="repeat">
      <a:schemeClr val="tx1"/>
    </dgm:txFillClrLst>
    <dgm:txEffectClrLst/>
  </dgm:styleLbl>
  <dgm:styleLbl name="parChTrans1D3">
    <dgm:fillClrLst meth="repeat">
      <a:schemeClr val="dk2"/>
    </dgm:fillClrLst>
    <dgm:linClrLst meth="repeat">
      <a:schemeClr val="dk2">
        <a:shade val="80000"/>
      </a:schemeClr>
    </dgm:linClrLst>
    <dgm:effectClrLst/>
    <dgm:txLinClrLst/>
    <dgm:txFillClrLst meth="repeat">
      <a:schemeClr val="tx1"/>
    </dgm:txFillClrLst>
    <dgm:txEffectClrLst/>
  </dgm:styleLbl>
  <dgm:styleLbl name="parChTrans1D4">
    <dgm:fillClrLst meth="repeat">
      <a:schemeClr val="dk2"/>
    </dgm:fillClrLst>
    <dgm:linClrLst meth="repeat">
      <a:schemeClr val="dk2">
        <a:shade val="80000"/>
      </a:schemeClr>
    </dgm:linClrLst>
    <dgm:effectClrLst/>
    <dgm:txLinClrLst/>
    <dgm:txFillClrLst meth="repeat">
      <a:schemeClr val="tx1"/>
    </dgm:txFillClrLst>
    <dgm:txEffectClrLst/>
  </dgm:styleLbl>
  <dgm:styleLbl name="fgAcc1">
    <dgm:fillClrLst meth="repeat">
      <a:schemeClr val="lt2">
        <a:alpha val="90000"/>
      </a:schemeClr>
    </dgm:fillClrLst>
    <dgm:linClrLst meth="repeat">
      <a:schemeClr val="dk2"/>
    </dgm:linClrLst>
    <dgm:effectClrLst/>
    <dgm:txLinClrLst/>
    <dgm:txFillClrLst meth="repeat">
      <a:schemeClr val="dk1"/>
    </dgm:txFillClrLst>
    <dgm:txEffectClrLst/>
  </dgm:styleLbl>
  <dgm:styleLbl name="conFgAcc1">
    <dgm:fillClrLst meth="repeat">
      <a:schemeClr val="lt2">
        <a:alpha val="90000"/>
      </a:schemeClr>
    </dgm:fillClrLst>
    <dgm:linClrLst meth="repeat">
      <a:schemeClr val="dk2"/>
    </dgm:linClrLst>
    <dgm:effectClrLst/>
    <dgm:txLinClrLst/>
    <dgm:txFillClrLst meth="repeat">
      <a:schemeClr val="dk1"/>
    </dgm:txFillClrLst>
    <dgm:txEffectClrLst/>
  </dgm:styleLbl>
  <dgm:styleLbl name="alignAcc1">
    <dgm:fillClrLst meth="repeat">
      <a:schemeClr val="lt2">
        <a:alpha val="90000"/>
      </a:schemeClr>
    </dgm:fillClrLst>
    <dgm:linClrLst meth="repeat">
      <a:schemeClr val="dk2"/>
    </dgm:linClrLst>
    <dgm:effectClrLst/>
    <dgm:txLinClrLst/>
    <dgm:txFillClrLst meth="repeat">
      <a:schemeClr val="dk1"/>
    </dgm:txFillClrLst>
    <dgm:txEffectClrLst/>
  </dgm:styleLbl>
  <dgm:styleLbl name="trAlignAcc1">
    <dgm:fillClrLst meth="repeat">
      <a:schemeClr val="lt2">
        <a:alpha val="40000"/>
      </a:schemeClr>
    </dgm:fillClrLst>
    <dgm:linClrLst meth="repeat">
      <a:schemeClr val="dk2"/>
    </dgm:linClrLst>
    <dgm:effectClrLst/>
    <dgm:txLinClrLst/>
    <dgm:txFillClrLst meth="repeat">
      <a:schemeClr val="dk1"/>
    </dgm:txFillClrLst>
    <dgm:txEffectClrLst/>
  </dgm:styleLbl>
  <dgm:styleLbl name="bgAcc1">
    <dgm:fillClrLst meth="repeat">
      <a:schemeClr val="lt2">
        <a:alpha val="90000"/>
      </a:schemeClr>
    </dgm:fillClrLst>
    <dgm:linClrLst meth="repeat">
      <a:schemeClr val="dk2"/>
    </dgm:linClrLst>
    <dgm:effectClrLst/>
    <dgm:txLinClrLst/>
    <dgm:txFillClrLst meth="repeat">
      <a:schemeClr val="dk1"/>
    </dgm:txFillClrLst>
    <dgm:txEffectClrLst/>
  </dgm:styleLbl>
  <dgm:styleLbl name="solidFgAcc1">
    <dgm:fillClrLst meth="repeat">
      <a:schemeClr val="lt2"/>
    </dgm:fillClrLst>
    <dgm:linClrLst meth="repeat">
      <a:schemeClr val="dk2"/>
    </dgm:linClrLst>
    <dgm:effectClrLst/>
    <dgm:txLinClrLst/>
    <dgm:txFillClrLst meth="repeat">
      <a:schemeClr val="dk1"/>
    </dgm:txFillClrLst>
    <dgm:txEffectClrLst/>
  </dgm:styleLbl>
  <dgm:styleLbl name="solidAlignAcc1">
    <dgm:fillClrLst meth="repeat">
      <a:schemeClr val="lt2"/>
    </dgm:fillClrLst>
    <dgm:linClrLst meth="repeat">
      <a:schemeClr val="dk2"/>
    </dgm:linClrLst>
    <dgm:effectClrLst/>
    <dgm:txLinClrLst/>
    <dgm:txFillClrLst meth="repeat">
      <a:schemeClr val="dk1"/>
    </dgm:txFillClrLst>
    <dgm:txEffectClrLst/>
  </dgm:styleLbl>
  <dgm:styleLbl name="solidBgAcc1">
    <dgm:fillClrLst meth="repeat">
      <a:schemeClr val="lt2"/>
    </dgm:fillClrLst>
    <dgm:linClrLst meth="repeat">
      <a:schemeClr val="dk2"/>
    </dgm:linClrLst>
    <dgm:effectClrLst/>
    <dgm:txLinClrLst/>
    <dgm:txFillClrLst meth="repeat">
      <a:schemeClr val="dk1"/>
    </dgm:txFillClrLst>
    <dgm:txEffectClrLst/>
  </dgm:styleLbl>
  <dgm:styleLbl name="fgAccFollowNode1">
    <dgm:fillClrLst meth="repeat">
      <a:schemeClr val="dk2">
        <a:alpha val="90000"/>
        <a:tint val="40000"/>
      </a:schemeClr>
    </dgm:fillClrLst>
    <dgm:linClrLst meth="repeat">
      <a:schemeClr val="dk2">
        <a:alpha val="90000"/>
        <a:tint val="40000"/>
      </a:schemeClr>
    </dgm:linClrLst>
    <dgm:effectClrLst/>
    <dgm:txLinClrLst/>
    <dgm:txFillClrLst meth="repeat">
      <a:schemeClr val="dk1"/>
    </dgm:txFillClrLst>
    <dgm:txEffectClrLst/>
  </dgm:styleLbl>
  <dgm:styleLbl name="alignAccFollowNode1">
    <dgm:fillClrLst meth="repeat">
      <a:schemeClr val="dk2">
        <a:alpha val="90000"/>
        <a:tint val="40000"/>
      </a:schemeClr>
    </dgm:fillClrLst>
    <dgm:linClrLst meth="repeat">
      <a:schemeClr val="dk2">
        <a:alpha val="90000"/>
        <a:tint val="40000"/>
      </a:schemeClr>
    </dgm:linClrLst>
    <dgm:effectClrLst/>
    <dgm:txLinClrLst/>
    <dgm:txFillClrLst meth="repeat">
      <a:schemeClr val="dk1"/>
    </dgm:txFillClrLst>
    <dgm:txEffectClrLst/>
  </dgm:styleLbl>
  <dgm:styleLbl name="bgAccFollowNode1">
    <dgm:fillClrLst meth="repeat">
      <a:schemeClr val="dk2">
        <a:alpha val="90000"/>
        <a:tint val="40000"/>
      </a:schemeClr>
    </dgm:fillClrLst>
    <dgm:linClrLst meth="repeat">
      <a:schemeClr val="dk2">
        <a:alpha val="90000"/>
        <a:tint val="40000"/>
      </a:schemeClr>
    </dgm:linClrLst>
    <dgm:effectClrLst/>
    <dgm:txLinClrLst/>
    <dgm:txFillClrLst meth="repeat">
      <a:schemeClr val="dk1"/>
    </dgm:txFillClrLst>
    <dgm:txEffectClrLst/>
  </dgm:styleLbl>
  <dgm:styleLbl name="fgAcc0">
    <dgm:fillClrLst meth="repeat">
      <a:schemeClr val="lt2">
        <a:alpha val="90000"/>
      </a:schemeClr>
    </dgm:fillClrLst>
    <dgm:linClrLst meth="repeat">
      <a:schemeClr val="dk2"/>
    </dgm:linClrLst>
    <dgm:effectClrLst/>
    <dgm:txLinClrLst/>
    <dgm:txFillClrLst meth="repeat">
      <a:schemeClr val="dk1"/>
    </dgm:txFillClrLst>
    <dgm:txEffectClrLst/>
  </dgm:styleLbl>
  <dgm:styleLbl name="fgAcc2">
    <dgm:fillClrLst meth="repeat">
      <a:schemeClr val="lt2">
        <a:alpha val="90000"/>
      </a:schemeClr>
    </dgm:fillClrLst>
    <dgm:linClrLst meth="repeat">
      <a:schemeClr val="dk2"/>
    </dgm:linClrLst>
    <dgm:effectClrLst/>
    <dgm:txLinClrLst/>
    <dgm:txFillClrLst meth="repeat">
      <a:schemeClr val="dk1"/>
    </dgm:txFillClrLst>
    <dgm:txEffectClrLst/>
  </dgm:styleLbl>
  <dgm:styleLbl name="fgAcc3">
    <dgm:fillClrLst meth="repeat">
      <a:schemeClr val="lt2">
        <a:alpha val="90000"/>
      </a:schemeClr>
    </dgm:fillClrLst>
    <dgm:linClrLst meth="repeat">
      <a:schemeClr val="dk2"/>
    </dgm:linClrLst>
    <dgm:effectClrLst/>
    <dgm:txLinClrLst/>
    <dgm:txFillClrLst meth="repeat">
      <a:schemeClr val="dk1"/>
    </dgm:txFillClrLst>
    <dgm:txEffectClrLst/>
  </dgm:styleLbl>
  <dgm:styleLbl name="fgAcc4">
    <dgm:fillClrLst meth="repeat">
      <a:schemeClr val="lt2">
        <a:alpha val="90000"/>
      </a:schemeClr>
    </dgm:fillClrLst>
    <dgm:linClrLst meth="repeat">
      <a:schemeClr val="dk2"/>
    </dgm:linClrLst>
    <dgm:effectClrLst/>
    <dgm:txLinClrLst/>
    <dgm:txFillClrLst meth="repeat">
      <a:schemeClr val="dk1"/>
    </dgm:txFillClrLst>
    <dgm:txEffectClrLst/>
  </dgm:styleLbl>
  <dgm:styleLbl name="bgShp">
    <dgm:fillClrLst meth="repeat">
      <a:schemeClr val="dk2">
        <a:tint val="40000"/>
      </a:schemeClr>
    </dgm:fillClrLst>
    <dgm:linClrLst meth="repeat">
      <a:schemeClr val="dk2"/>
    </dgm:linClrLst>
    <dgm:effectClrLst/>
    <dgm:txLinClrLst/>
    <dgm:txFillClrLst meth="repeat">
      <a:schemeClr val="dk1"/>
    </dgm:txFillClrLst>
    <dgm:txEffectClrLst/>
  </dgm:styleLbl>
  <dgm:styleLbl name="dkBgShp">
    <dgm:fillClrLst meth="repeat">
      <a:schemeClr val="dk2">
        <a:shade val="80000"/>
      </a:schemeClr>
    </dgm:fillClrLst>
    <dgm:linClrLst meth="repeat">
      <a:schemeClr val="dk2"/>
    </dgm:linClrLst>
    <dgm:effectClrLst/>
    <dgm:txLinClrLst/>
    <dgm:txFillClrLst meth="repeat">
      <a:schemeClr val="lt1"/>
    </dgm:txFillClrLst>
    <dgm:txEffectClrLst/>
  </dgm:styleLbl>
  <dgm:styleLbl name="trBgShp">
    <dgm:fillClrLst meth="repeat">
      <a:schemeClr val="dk2">
        <a:tint val="50000"/>
        <a:alpha val="40000"/>
      </a:schemeClr>
    </dgm:fillClrLst>
    <dgm:linClrLst meth="repeat">
      <a:schemeClr val="dk2"/>
    </dgm:linClrLst>
    <dgm:effectClrLst/>
    <dgm:txLinClrLst/>
    <dgm:txFillClrLst meth="repeat">
      <a:schemeClr val="lt1"/>
    </dgm:txFillClrLst>
    <dgm:txEffectClrLst/>
  </dgm:styleLbl>
  <dgm:styleLbl name="fgShp">
    <dgm:fillClrLst meth="repeat">
      <a:schemeClr val="dk2">
        <a:tint val="60000"/>
      </a:schemeClr>
    </dgm:fillClrLst>
    <dgm:linClrLst meth="repeat">
      <a:schemeClr val="lt2"/>
    </dgm:linClrLst>
    <dgm:effectClrLst/>
    <dgm:txLinClrLst/>
    <dgm:txFillClrLst meth="repeat">
      <a:schemeClr val="dk1"/>
    </dgm:txFillClrLst>
    <dgm:txEffectClrLst/>
  </dgm:styleLbl>
  <dgm:styleLbl name="revTx">
    <dgm:fillClrLst meth="repeat">
      <a:schemeClr val="lt2">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8D203B3D-EED2-C94C-970E-146CA255BE69}" type="doc">
      <dgm:prSet loTypeId="urn:microsoft.com/office/officeart/2005/8/layout/arrow5" loCatId="" qsTypeId="urn:microsoft.com/office/officeart/2005/8/quickstyle/3D1" qsCatId="3D" csTypeId="urn:microsoft.com/office/officeart/2005/8/colors/accent0_3" csCatId="mainScheme" phldr="1"/>
      <dgm:spPr/>
      <dgm:t>
        <a:bodyPr/>
        <a:lstStyle/>
        <a:p>
          <a:endParaRPr lang="en-US"/>
        </a:p>
      </dgm:t>
    </dgm:pt>
    <dgm:pt modelId="{7F93E76E-C3EC-2B4E-8A0E-5C19EAA440F2}">
      <dgm:prSet phldrT="[Text]"/>
      <dgm:spPr/>
      <dgm:t>
        <a:bodyPr/>
        <a:lstStyle/>
        <a:p>
          <a:r>
            <a:rPr lang="en-US"/>
            <a:t>See Payment Schedule Tab</a:t>
          </a:r>
        </a:p>
      </dgm:t>
    </dgm:pt>
    <dgm:pt modelId="{4F76076C-B381-F54F-883D-A1C6E841B13A}" type="parTrans" cxnId="{95F43B7B-ABD3-9B4C-A908-0626805689B4}">
      <dgm:prSet/>
      <dgm:spPr/>
      <dgm:t>
        <a:bodyPr/>
        <a:lstStyle/>
        <a:p>
          <a:endParaRPr lang="en-US"/>
        </a:p>
      </dgm:t>
    </dgm:pt>
    <dgm:pt modelId="{A03E2E44-3BD5-A348-A707-3C1B2E03631D}" type="sibTrans" cxnId="{95F43B7B-ABD3-9B4C-A908-0626805689B4}">
      <dgm:prSet/>
      <dgm:spPr/>
      <dgm:t>
        <a:bodyPr/>
        <a:lstStyle/>
        <a:p>
          <a:endParaRPr lang="en-US"/>
        </a:p>
      </dgm:t>
    </dgm:pt>
    <dgm:pt modelId="{D41C846B-4926-DB4A-A9CD-390F6B5E1AC4}" type="pres">
      <dgm:prSet presAssocID="{8D203B3D-EED2-C94C-970E-146CA255BE69}" presName="diagram" presStyleCnt="0">
        <dgm:presLayoutVars>
          <dgm:dir/>
          <dgm:resizeHandles val="exact"/>
        </dgm:presLayoutVars>
      </dgm:prSet>
      <dgm:spPr/>
      <dgm:t>
        <a:bodyPr/>
        <a:lstStyle/>
        <a:p>
          <a:endParaRPr lang="en-US"/>
        </a:p>
      </dgm:t>
    </dgm:pt>
    <dgm:pt modelId="{787A102B-D588-D841-BFE1-92AB605B3AAD}" type="pres">
      <dgm:prSet presAssocID="{7F93E76E-C3EC-2B4E-8A0E-5C19EAA440F2}" presName="arrow" presStyleLbl="node1" presStyleIdx="0" presStyleCnt="1" custScaleX="78755" custScaleY="70880" custRadScaleRad="251506" custRadScaleInc="-22840">
        <dgm:presLayoutVars>
          <dgm:bulletEnabled val="1"/>
        </dgm:presLayoutVars>
      </dgm:prSet>
      <dgm:spPr/>
      <dgm:t>
        <a:bodyPr/>
        <a:lstStyle/>
        <a:p>
          <a:endParaRPr lang="en-US"/>
        </a:p>
      </dgm:t>
    </dgm:pt>
  </dgm:ptLst>
  <dgm:cxnLst>
    <dgm:cxn modelId="{95F43B7B-ABD3-9B4C-A908-0626805689B4}" srcId="{8D203B3D-EED2-C94C-970E-146CA255BE69}" destId="{7F93E76E-C3EC-2B4E-8A0E-5C19EAA440F2}" srcOrd="0" destOrd="0" parTransId="{4F76076C-B381-F54F-883D-A1C6E841B13A}" sibTransId="{A03E2E44-3BD5-A348-A707-3C1B2E03631D}"/>
    <dgm:cxn modelId="{4092513A-D435-C84D-ACD2-AF0182415AFE}" type="presOf" srcId="{7F93E76E-C3EC-2B4E-8A0E-5C19EAA440F2}" destId="{787A102B-D588-D841-BFE1-92AB605B3AAD}" srcOrd="0" destOrd="0" presId="urn:microsoft.com/office/officeart/2005/8/layout/arrow5"/>
    <dgm:cxn modelId="{A7F4D5EF-DA74-B24B-B682-5F9A28EF4D66}" type="presOf" srcId="{8D203B3D-EED2-C94C-970E-146CA255BE69}" destId="{D41C846B-4926-DB4A-A9CD-390F6B5E1AC4}" srcOrd="0" destOrd="0" presId="urn:microsoft.com/office/officeart/2005/8/layout/arrow5"/>
    <dgm:cxn modelId="{7AC64B64-CAEA-7042-B538-F1C87CE110AB}" type="presParOf" srcId="{D41C846B-4926-DB4A-A9CD-390F6B5E1AC4}" destId="{787A102B-D588-D841-BFE1-92AB605B3AAD}" srcOrd="0" destOrd="0" presId="urn:microsoft.com/office/officeart/2005/8/layout/arrow5"/>
  </dgm:cxnLst>
  <dgm:bg/>
  <dgm:whole/>
  <dgm:extLst>
    <a:ext uri="http://schemas.microsoft.com/office/drawing/2008/diagram">
      <dsp:dataModelExt xmlns:dsp="http://schemas.microsoft.com/office/drawing/2008/diagram" relId="rId6"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787A102B-D588-D841-BFE1-92AB605B3AAD}">
      <dsp:nvSpPr>
        <dsp:cNvPr id="0" name=""/>
        <dsp:cNvSpPr/>
      </dsp:nvSpPr>
      <dsp:spPr>
        <a:xfrm>
          <a:off x="0" y="798554"/>
          <a:ext cx="2157879" cy="1942105"/>
        </a:xfrm>
        <a:prstGeom prst="downArrow">
          <a:avLst>
            <a:gd name="adj1" fmla="val 50000"/>
            <a:gd name="adj2" fmla="val 35000"/>
          </a:avLst>
        </a:prstGeom>
        <a:gradFill rotWithShape="0">
          <a:gsLst>
            <a:gs pos="0">
              <a:schemeClr val="dk2">
                <a:hueOff val="0"/>
                <a:satOff val="0"/>
                <a:lumOff val="0"/>
                <a:alphaOff val="0"/>
                <a:tint val="100000"/>
                <a:shade val="100000"/>
                <a:satMod val="130000"/>
              </a:schemeClr>
            </a:gs>
            <a:gs pos="100000">
              <a:schemeClr val="dk2">
                <a:hueOff val="0"/>
                <a:satOff val="0"/>
                <a:lumOff val="0"/>
                <a:alphaOff val="0"/>
                <a:tint val="50000"/>
                <a:shade val="100000"/>
                <a:satMod val="350000"/>
              </a:schemeClr>
            </a:gs>
          </a:gsLst>
          <a:lin ang="16200000" scaled="0"/>
        </a:gradFill>
        <a:ln>
          <a:noFill/>
        </a:ln>
        <a:effectLst>
          <a:outerShdw blurRad="40000" dist="23000" dir="5400000" rotWithShape="0">
            <a:srgbClr val="000000">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120904" tIns="120904" rIns="120904" bIns="120904" numCol="1" spcCol="1270" anchor="ctr" anchorCtr="0">
          <a:noAutofit/>
        </a:bodyPr>
        <a:lstStyle/>
        <a:p>
          <a:pPr lvl="0" algn="ctr" defTabSz="755650">
            <a:lnSpc>
              <a:spcPct val="90000"/>
            </a:lnSpc>
            <a:spcBef>
              <a:spcPct val="0"/>
            </a:spcBef>
            <a:spcAft>
              <a:spcPct val="35000"/>
            </a:spcAft>
          </a:pPr>
          <a:r>
            <a:rPr lang="en-US" sz="1700" kern="1200"/>
            <a:t>See Payment Schedule Tab</a:t>
          </a:r>
        </a:p>
      </dsp:txBody>
      <dsp:txXfrm>
        <a:off x="539470" y="798554"/>
        <a:ext cx="1078939" cy="1602237"/>
      </dsp:txXfrm>
    </dsp:sp>
  </dsp:spTree>
</dsp:drawing>
</file>

<file path=xl/diagrams/layout1.xml><?xml version="1.0" encoding="utf-8"?>
<dgm:layoutDef xmlns:dgm="http://schemas.openxmlformats.org/drawingml/2006/diagram" xmlns:a="http://schemas.openxmlformats.org/drawingml/2006/main" uniqueId="urn:microsoft.com/office/officeart/2005/8/layout/arrow5">
  <dgm:title val=""/>
  <dgm:desc val=""/>
  <dgm:catLst>
    <dgm:cat type="relationship" pri="6000"/>
    <dgm:cat type="process" pri="31000"/>
  </dgm:catLst>
  <dgm:sampData>
    <dgm:dataModel>
      <dgm:ptLst>
        <dgm:pt modelId="0" type="doc"/>
        <dgm:pt modelId="1">
          <dgm:prSet phldr="1"/>
        </dgm:pt>
        <dgm:pt modelId="2">
          <dgm:prSet phldr="1"/>
        </dgm:pt>
      </dgm:ptLst>
      <dgm:cxnLst>
        <dgm:cxn modelId="4" srcId="0" destId="1" srcOrd="0" destOrd="0"/>
        <dgm:cxn modelId="5" srcId="0" destId="2" srcOrd="1" destOrd="0"/>
      </dgm:cxn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diagram">
    <dgm:varLst>
      <dgm:dir/>
      <dgm:resizeHandles val="exact"/>
    </dgm:varLst>
    <dgm:choose name="Name0">
      <dgm:if name="Name1" axis="ch" ptType="node" func="cnt" op="equ" val="2">
        <dgm:choose name="Name2">
          <dgm:if name="Name3" func="var" arg="dir" op="equ" val="norm">
            <dgm:alg type="cycle">
              <dgm:param type="rotPath" val="alongPath"/>
              <dgm:param type="stAng" val="270"/>
            </dgm:alg>
          </dgm:if>
          <dgm:else name="Name4">
            <dgm:alg type="cycle">
              <dgm:param type="rotPath" val="alongPath"/>
              <dgm:param type="stAng" val="90"/>
              <dgm:param type="spanAng" val="-360"/>
            </dgm:alg>
          </dgm:else>
        </dgm:choose>
      </dgm:if>
      <dgm:else name="Name5">
        <dgm:choose name="Name6">
          <dgm:if name="Name7" func="var" arg="dir" op="equ" val="norm">
            <dgm:alg type="cycle">
              <dgm:param type="rotPath" val="alongPath"/>
            </dgm:alg>
          </dgm:if>
          <dgm:else name="Name8">
            <dgm:alg type="cycle">
              <dgm:param type="rotPath" val="alongPath"/>
              <dgm:param type="spanAng" val="-360"/>
            </dgm:alg>
          </dgm:else>
        </dgm:choose>
      </dgm:else>
    </dgm:choose>
    <dgm:shape xmlns:r="http://schemas.openxmlformats.org/officeDocument/2006/relationships" r:blip="">
      <dgm:adjLst/>
    </dgm:shape>
    <dgm:presOf/>
    <dgm:choose name="Name9">
      <dgm:if name="Name10" axis="ch" ptType="node" func="cnt" op="lte" val="2">
        <dgm:constrLst>
          <dgm:constr type="primFontSz" for="ch" ptType="node" op="equ" val="65"/>
          <dgm:constr type="w" for="ch" ptType="node" refType="w"/>
          <dgm:constr type="h" for="ch" ptType="node" refType="w" refFor="ch" refPtType="node" op="equ"/>
          <dgm:constr type="sibSp" refType="w" refFor="ch" refPtType="node" fact="0.1"/>
          <dgm:constr type="sibSp" refType="h" op="lte" fact="0.1"/>
          <dgm:constr type="diam" refType="w" refFor="ch" refPtType="node" op="equ" fact="1.1"/>
        </dgm:constrLst>
      </dgm:if>
      <dgm:if name="Name11" axis="ch" ptType="node" func="cnt" op="equ" val="5">
        <dgm:constrLst>
          <dgm:constr type="primFontSz" for="ch" ptType="node" op="equ" val="65"/>
          <dgm:constr type="w" for="ch" ptType="node" refType="w"/>
          <dgm:constr type="h" for="ch" ptType="node" refType="w" refFor="ch" refPtType="node" op="equ"/>
          <dgm:constr type="sibSp" refType="w" refFor="ch" refPtType="node" fact="-0.2"/>
          <dgm:constr type="sibSp" refType="h" op="lte" fact="0.1"/>
        </dgm:constrLst>
      </dgm:if>
      <dgm:if name="Name12" axis="ch" ptType="node" func="cnt" op="equ" val="6">
        <dgm:constrLst>
          <dgm:constr type="primFontSz" for="ch" ptType="node" op="equ" val="65"/>
          <dgm:constr type="w" for="ch" ptType="node" refType="w"/>
          <dgm:constr type="h" for="ch" ptType="node" refType="w" refFor="ch" refPtType="node" op="equ"/>
          <dgm:constr type="sibSp" refType="w" refFor="ch" refPtType="node" fact="-0.1"/>
          <dgm:constr type="sibSp" refType="h" op="lte" fact="0.1"/>
        </dgm:constrLst>
      </dgm:if>
      <dgm:if name="Name13" axis="ch" ptType="node" func="cnt" op="equ" val="7">
        <dgm:constrLst>
          <dgm:constr type="primFontSz" for="ch" ptType="node" op="equ" val="65"/>
          <dgm:constr type="w" for="ch" ptType="node" refType="w"/>
          <dgm:constr type="h" for="ch" ptType="node" refType="w" refFor="ch" refPtType="node" op="equ"/>
          <dgm:constr type="sibSp" refType="w" refFor="ch" refPtType="node" fact="-0.1"/>
          <dgm:constr type="sibSp" refType="h" op="lte" fact="0.1"/>
        </dgm:constrLst>
      </dgm:if>
      <dgm:if name="Name14" axis="ch" ptType="node" func="cnt" op="equ" val="8">
        <dgm:constrLst>
          <dgm:constr type="primFontSz" for="ch" ptType="node" op="equ" val="65"/>
          <dgm:constr type="w" for="ch" ptType="node" refType="w"/>
          <dgm:constr type="h" for="ch" ptType="node" refType="w" refFor="ch" refPtType="node" op="equ"/>
          <dgm:constr type="sibSp"/>
          <dgm:constr type="sibSp" refType="h" op="lte" fact="0.1"/>
        </dgm:constrLst>
      </dgm:if>
      <dgm:if name="Name15" axis="ch" ptType="node" func="cnt" op="gte" val="9">
        <dgm:constrLst>
          <dgm:constr type="primFontSz" for="ch" ptType="node" op="equ" val="65"/>
          <dgm:constr type="w" for="ch" ptType="node" refType="w"/>
          <dgm:constr type="h" for="ch" ptType="node" refType="w" refFor="ch" refPtType="node" op="equ"/>
          <dgm:constr type="sibSp" refType="w" refFor="ch" refPtType="node" fact="-0.1"/>
          <dgm:constr type="sibSp" refType="h" op="lte" fact="0.1"/>
        </dgm:constrLst>
      </dgm:if>
      <dgm:else name="Name16">
        <dgm:constrLst>
          <dgm:constr type="primFontSz" for="ch" ptType="node" op="equ" val="65"/>
          <dgm:constr type="w" for="ch" ptType="node" refType="w"/>
          <dgm:constr type="h" for="ch" ptType="node" refType="w" refFor="ch" refPtType="node" op="equ"/>
          <dgm:constr type="sibSp" refType="w" refFor="ch" refPtType="node" fact="-0.35"/>
        </dgm:constrLst>
      </dgm:else>
    </dgm:choose>
    <dgm:ruleLst/>
    <dgm:forEach name="Name17" axis="ch" ptType="node">
      <dgm:layoutNode name="arrow">
        <dgm:varLst>
          <dgm:bulletEnabled val="1"/>
        </dgm:varLst>
        <dgm:alg type="tx"/>
        <dgm:shape xmlns:r="http://schemas.openxmlformats.org/officeDocument/2006/relationships" type="downArrow" r:blip="">
          <dgm:adjLst>
            <dgm:adj idx="2" val="0.35"/>
          </dgm:adjLst>
        </dgm:shape>
        <dgm:presOf axis="desOrSelf" ptType="node"/>
        <dgm:constrLst/>
        <dgm:ruleLst>
          <dgm:rule type="primFontSz" val="5" fact="NaN" max="NaN"/>
        </dgm:ruleLst>
      </dgm:layoutNode>
    </dgm:forEach>
  </dgm:layoutNode>
</dgm:layoutDef>
</file>

<file path=xl/diagrams/quickStyle1.xml><?xml version="1.0" encoding="utf-8"?>
<dgm:styleDef xmlns:dgm="http://schemas.openxmlformats.org/drawingml/2006/diagram" xmlns:a="http://schemas.openxmlformats.org/drawingml/2006/main" uniqueId="urn:microsoft.com/office/officeart/2005/8/quickstyle/3D1">
  <dgm:title val=""/>
  <dgm:desc val=""/>
  <dgm:catLst>
    <dgm:cat type="3D" pri="11100"/>
  </dgm:catLst>
  <dgm:scene3d>
    <a:camera prst="orthographicFront"/>
    <a:lightRig rig="threePt" dir="t"/>
  </dgm:scene3d>
  <dgm:styleLbl name="node0">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vennNode1">
    <dgm:scene3d>
      <a:camera prst="orthographicFront"/>
      <a:lightRig rig="flat" dir="t"/>
    </dgm:scene3d>
    <dgm:sp3d prstMaterial="plastic">
      <a:bevelT w="120900" h="88900"/>
      <a:bevelB w="88900" h="31750" prst="angle"/>
    </dgm:sp3d>
    <dgm:txPr/>
    <dgm:style>
      <a:lnRef idx="0">
        <a:scrgbClr r="0" g="0" b="0"/>
      </a:lnRef>
      <a:fillRef idx="1">
        <a:scrgbClr r="0" g="0" b="0"/>
      </a:fillRef>
      <a:effectRef idx="1">
        <a:scrgbClr r="0" g="0" b="0"/>
      </a:effectRef>
      <a:fontRef idx="minor">
        <a:schemeClr val="tx1"/>
      </a:fontRef>
    </dgm:style>
  </dgm:styleLbl>
  <dgm:styleLbl name="alignNode1">
    <dgm:scene3d>
      <a:camera prst="orthographicFront"/>
      <a:lightRig rig="flat" dir="t"/>
    </dgm:scene3d>
    <dgm:sp3d prstMaterial="plastic">
      <a:bevelT w="120900" h="88900"/>
      <a:bevelB w="88900" h="31750" prst="angle"/>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4">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fgImgPlace1">
    <dgm:scene3d>
      <a:camera prst="orthographicFront"/>
      <a:lightRig rig="flat" dir="t"/>
    </dgm:scene3d>
    <dgm:sp3d z="1270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alignImgPlace1">
    <dgm:scene3d>
      <a:camera prst="orthographicFront"/>
      <a:lightRig rig="flat" dir="t"/>
    </dgm:scene3d>
    <dgm:sp3d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bgImgPlace1">
    <dgm:scene3d>
      <a:camera prst="orthographicFront"/>
      <a:lightRig rig="flat" dir="t"/>
    </dgm:scene3d>
    <dgm:sp3d z="-1905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sibTrans2D1">
    <dgm:scene3d>
      <a:camera prst="orthographicFront"/>
      <a:lightRig rig="flat" dir="t"/>
    </dgm:scene3d>
    <dgm:sp3d z="-80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flat" dir="t"/>
    </dgm:scene3d>
    <dgm:sp3d z="127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flat" dir="t"/>
    </dgm:scene3d>
    <dgm:sp3d z="-1905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flat" dir="t"/>
    </dgm:scene3d>
    <dgm:sp3d z="-40000" prstMaterial="matte"/>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z="127000" prstMaterial="matte"/>
    <dgm:txPr/>
    <dgm:style>
      <a:lnRef idx="2">
        <a:scrgbClr r="0" g="0" b="0"/>
      </a:lnRef>
      <a:fillRef idx="1">
        <a:scrgbClr r="0" g="0" b="0"/>
      </a:fillRef>
      <a:effectRef idx="0">
        <a:scrgbClr r="0" g="0" b="0"/>
      </a:effectRef>
      <a:fontRef idx="minor"/>
    </dgm:style>
  </dgm:styleLbl>
  <dgm:styleLbl name="asst0">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1">
    <dgm:scene3d>
      <a:camera prst="orthographicFront"/>
      <a:lightRig rig="flat" dir="t"/>
    </dgm:scene3d>
    <dgm:sp3d z="-10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2">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3">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4">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1D1">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2">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3">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4">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con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tr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solid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0">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2">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3">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4">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bgShp">
    <dgm:scene3d>
      <a:camera prst="orthographicFront"/>
      <a:lightRig rig="flat" dir="t"/>
    </dgm:scene3d>
    <dgm:sp3d z="-190500" extrusionH="12700" prstMaterial="plastic">
      <a:bevelT w="50800" h="50800"/>
    </dgm:sp3d>
    <dgm:txPr/>
    <dgm:style>
      <a:lnRef idx="0">
        <a:scrgbClr r="0" g="0" b="0"/>
      </a:lnRef>
      <a:fillRef idx="3">
        <a:scrgbClr r="0" g="0" b="0"/>
      </a:fillRef>
      <a:effectRef idx="0">
        <a:scrgbClr r="0" g="0" b="0"/>
      </a:effectRef>
      <a:fontRef idx="minor"/>
    </dgm:style>
  </dgm:styleLbl>
  <dgm:styleLbl name="dkBgShp">
    <dgm:scene3d>
      <a:camera prst="orthographicFront"/>
      <a:lightRig rig="flat" dir="t"/>
    </dgm:scene3d>
    <dgm:sp3d z="-190500" extrusionH="12700" prstMaterial="plastic">
      <a:bevelT w="50800" h="50800"/>
    </dgm:sp3d>
    <dgm:txPr/>
    <dgm:style>
      <a:lnRef idx="0">
        <a:scrgbClr r="0" g="0" b="0"/>
      </a:lnRef>
      <a:fillRef idx="2">
        <a:scrgbClr r="0" g="0" b="0"/>
      </a:fillRef>
      <a:effectRef idx="0">
        <a:scrgbClr r="0" g="0" b="0"/>
      </a:effectRef>
      <a:fontRef idx="minor"/>
    </dgm:style>
  </dgm:styleLbl>
  <dgm:styleLbl name="trBgShp">
    <dgm:scene3d>
      <a:camera prst="orthographicFront"/>
      <a:lightRig rig="flat" dir="t"/>
    </dgm:scene3d>
    <dgm:sp3d z="-190500" extrusionH="12700" prstMaterial="matte"/>
    <dgm:txPr/>
    <dgm:style>
      <a:lnRef idx="0">
        <a:scrgbClr r="0" g="0" b="0"/>
      </a:lnRef>
      <a:fillRef idx="1">
        <a:scrgbClr r="0" g="0" b="0"/>
      </a:fillRef>
      <a:effectRef idx="0">
        <a:scrgbClr r="0" g="0" b="0"/>
      </a:effectRef>
      <a:fontRef idx="minor"/>
    </dgm:style>
  </dgm:styleLbl>
  <dgm:styleLbl name="fgShp">
    <dgm:scene3d>
      <a:camera prst="orthographicFront"/>
      <a:lightRig rig="flat" dir="t"/>
    </dgm:scene3d>
    <dgm:sp3d z="190500" prstMaterial="plastic">
      <a:bevelT w="120900" h="88900"/>
      <a:bevelB w="88900" h="31750" prst="angle"/>
    </dgm:sp3d>
    <dgm:txPr/>
    <dgm:style>
      <a:lnRef idx="0">
        <a:scrgbClr r="0" g="0" b="0"/>
      </a:lnRef>
      <a:fillRef idx="1">
        <a:scrgbClr r="0" g="0" b="0"/>
      </a:fillRef>
      <a:effectRef idx="3">
        <a:scrgbClr r="0" g="0" b="0"/>
      </a:effectRef>
      <a:fontRef idx="minor">
        <a:schemeClr val="lt1"/>
      </a:fontRef>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Layout" Target="../diagrams/layout1.xml"/><Relationship Id="rId4" Type="http://schemas.openxmlformats.org/officeDocument/2006/relationships/diagramQuickStyle" Target="../diagrams/quickStyle1.xml"/><Relationship Id="rId5" Type="http://schemas.openxmlformats.org/officeDocument/2006/relationships/diagramColors" Target="../diagrams/colors1.xml"/><Relationship Id="rId6" Type="http://schemas.microsoft.com/office/2007/relationships/diagramDrawing" Target="../diagrams/drawing1.xml"/><Relationship Id="rId7" Type="http://schemas.openxmlformats.org/officeDocument/2006/relationships/image" Target="../media/image2.png"/><Relationship Id="rId1" Type="http://schemas.openxmlformats.org/officeDocument/2006/relationships/image" Target="../media/image1.jpg"/><Relationship Id="rId2" Type="http://schemas.openxmlformats.org/officeDocument/2006/relationships/diagramData" Target="../diagrams/data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hyperlink" Target="http://www.yourdataright.com" TargetMode="External"/><Relationship Id="rId2"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4</xdr:col>
      <xdr:colOff>378460</xdr:colOff>
      <xdr:row>1</xdr:row>
      <xdr:rowOff>314960</xdr:rowOff>
    </xdr:from>
    <xdr:to>
      <xdr:col>5</xdr:col>
      <xdr:colOff>891440</xdr:colOff>
      <xdr:row>3</xdr:row>
      <xdr:rowOff>375920</xdr:rowOff>
    </xdr:to>
    <xdr:pic>
      <xdr:nvPicPr>
        <xdr:cNvPr id="2" name="Picture 1"/>
        <xdr:cNvPicPr>
          <a:picLocks noChangeAspect="1"/>
        </xdr:cNvPicPr>
      </xdr:nvPicPr>
      <xdr:blipFill>
        <a:blip xmlns:r="http://schemas.openxmlformats.org/officeDocument/2006/relationships" r:embed="rId1"/>
        <a:stretch>
          <a:fillRect/>
        </a:stretch>
      </xdr:blipFill>
      <xdr:spPr>
        <a:xfrm>
          <a:off x="7287260" y="660400"/>
          <a:ext cx="1488340" cy="741680"/>
        </a:xfrm>
        <a:prstGeom prst="rect">
          <a:avLst/>
        </a:prstGeom>
      </xdr:spPr>
    </xdr:pic>
    <xdr:clientData/>
  </xdr:twoCellAnchor>
  <xdr:twoCellAnchor>
    <xdr:from>
      <xdr:col>2</xdr:col>
      <xdr:colOff>139700</xdr:colOff>
      <xdr:row>13</xdr:row>
      <xdr:rowOff>107950</xdr:rowOff>
    </xdr:from>
    <xdr:to>
      <xdr:col>3</xdr:col>
      <xdr:colOff>1435100</xdr:colOff>
      <xdr:row>27</xdr:row>
      <xdr:rowOff>44450</xdr:rowOff>
    </xdr:to>
    <xdr:graphicFrame macro="">
      <xdr:nvGraphicFramePr>
        <xdr:cNvPr id="3" name="Diagram 2"/>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2" r:lo="rId3" r:qs="rId4" r:cs="rId5"/>
        </a:graphicData>
      </a:graphic>
    </xdr:graphicFrame>
    <xdr:clientData/>
  </xdr:twoCellAnchor>
  <xdr:twoCellAnchor editAs="oneCell">
    <xdr:from>
      <xdr:col>0</xdr:col>
      <xdr:colOff>213360</xdr:colOff>
      <xdr:row>0</xdr:row>
      <xdr:rowOff>0</xdr:rowOff>
    </xdr:from>
    <xdr:to>
      <xdr:col>4</xdr:col>
      <xdr:colOff>40640</xdr:colOff>
      <xdr:row>3</xdr:row>
      <xdr:rowOff>366108</xdr:rowOff>
    </xdr:to>
    <xdr:pic>
      <xdr:nvPicPr>
        <xdr:cNvPr id="17" name="Picture 16"/>
        <xdr:cNvPicPr>
          <a:picLocks noChangeAspect="1"/>
        </xdr:cNvPicPr>
      </xdr:nvPicPr>
      <xdr:blipFill>
        <a:blip xmlns:r="http://schemas.openxmlformats.org/officeDocument/2006/relationships" r:embed="rId7"/>
        <a:stretch>
          <a:fillRect/>
        </a:stretch>
      </xdr:blipFill>
      <xdr:spPr>
        <a:xfrm>
          <a:off x="213360" y="0"/>
          <a:ext cx="6736080" cy="13922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241300</xdr:colOff>
      <xdr:row>0</xdr:row>
      <xdr:rowOff>76200</xdr:rowOff>
    </xdr:from>
    <xdr:to>
      <xdr:col>5</xdr:col>
      <xdr:colOff>1536700</xdr:colOff>
      <xdr:row>4</xdr:row>
      <xdr:rowOff>53535</xdr:rowOff>
    </xdr:to>
    <xdr:pic>
      <xdr:nvPicPr>
        <xdr:cNvPr id="2" name="Picture 1"/>
        <xdr:cNvPicPr>
          <a:picLocks noChangeAspect="1"/>
        </xdr:cNvPicPr>
      </xdr:nvPicPr>
      <xdr:blipFill>
        <a:blip xmlns:r="http://schemas.openxmlformats.org/officeDocument/2006/relationships" r:embed="rId1"/>
        <a:stretch>
          <a:fillRect/>
        </a:stretch>
      </xdr:blipFill>
      <xdr:spPr>
        <a:xfrm>
          <a:off x="6642100" y="76200"/>
          <a:ext cx="1295400" cy="63773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706120</xdr:colOff>
      <xdr:row>12</xdr:row>
      <xdr:rowOff>147320</xdr:rowOff>
    </xdr:from>
    <xdr:to>
      <xdr:col>7</xdr:col>
      <xdr:colOff>50800</xdr:colOff>
      <xdr:row>19</xdr:row>
      <xdr:rowOff>88900</xdr:rowOff>
    </xdr:to>
    <xdr:sp macro="" textlink="">
      <xdr:nvSpPr>
        <xdr:cNvPr id="3" name="Right Arrow 2">
          <a:hlinkClick xmlns:r="http://schemas.openxmlformats.org/officeDocument/2006/relationships" r:id="rId1"/>
        </xdr:cNvPr>
        <xdr:cNvSpPr/>
      </xdr:nvSpPr>
      <xdr:spPr>
        <a:xfrm>
          <a:off x="4516120" y="2687320"/>
          <a:ext cx="2202180" cy="1275080"/>
        </a:xfrm>
        <a:prstGeom prst="rightArrow">
          <a:avLst/>
        </a:prstGeom>
        <a:ln/>
      </xdr:spPr>
      <xdr:style>
        <a:lnRef idx="1">
          <a:schemeClr val="accent6"/>
        </a:lnRef>
        <a:fillRef idx="3">
          <a:schemeClr val="accent6"/>
        </a:fillRef>
        <a:effectRef idx="2">
          <a:schemeClr val="accent6"/>
        </a:effectRef>
        <a:fontRef idx="minor">
          <a:schemeClr val="lt1"/>
        </a:fontRef>
      </xdr:style>
      <xdr:txBody>
        <a:bodyPr anchor="ctr"/>
        <a:lstStyle/>
        <a:p>
          <a:r>
            <a:rPr lang="en-US" sz="1200"/>
            <a:t>Go</a:t>
          </a:r>
          <a:r>
            <a:rPr lang="en-US" sz="1200" baseline="0"/>
            <a:t> to: Yourdataright.com</a:t>
          </a:r>
          <a:endParaRPr lang="en-US" sz="1200"/>
        </a:p>
      </xdr:txBody>
    </xdr:sp>
    <xdr:clientData/>
  </xdr:twoCellAnchor>
  <xdr:twoCellAnchor editAs="oneCell">
    <xdr:from>
      <xdr:col>2</xdr:col>
      <xdr:colOff>542322</xdr:colOff>
      <xdr:row>10</xdr:row>
      <xdr:rowOff>16452</xdr:rowOff>
    </xdr:from>
    <xdr:to>
      <xdr:col>4</xdr:col>
      <xdr:colOff>482600</xdr:colOff>
      <xdr:row>27</xdr:row>
      <xdr:rowOff>124056</xdr:rowOff>
    </xdr:to>
    <xdr:pic>
      <xdr:nvPicPr>
        <xdr:cNvPr id="4" name="Picture 3" descr="AA044539.png"/>
        <xdr:cNvPicPr>
          <a:picLocks noChangeAspect="1"/>
        </xdr:cNvPicPr>
      </xdr:nvPicPr>
      <xdr:blipFill>
        <a:blip xmlns:r="http://schemas.openxmlformats.org/officeDocument/2006/relationships" r:embed="rId2"/>
        <a:stretch>
          <a:fillRect/>
        </a:stretch>
      </xdr:blipFill>
      <xdr:spPr>
        <a:xfrm>
          <a:off x="2447322" y="2137352"/>
          <a:ext cx="1845278" cy="3257204"/>
        </a:xfrm>
        <a:prstGeom prst="rect">
          <a:avLst/>
        </a:prstGeom>
        <a:scene3d>
          <a:camera prst="orthographicFront">
            <a:rot lat="0" lon="0" rev="0"/>
          </a:camera>
          <a:lightRig rig="threePt" dir="t"/>
        </a:scene3d>
      </xdr:spPr>
    </xdr:pic>
    <xdr:clientData/>
  </xdr:twoCellAnchor>
</xdr:wsDr>
</file>

<file path=xl/theme/theme1.xml><?xml version="1.0" encoding="utf-8"?>
<a:theme xmlns:a="http://schemas.openxmlformats.org/drawingml/2006/main" name="Office Theme">
  <a:themeElements>
    <a:clrScheme name="Civic">
      <a:dk1>
        <a:sysClr val="windowText" lastClr="000000"/>
      </a:dk1>
      <a:lt1>
        <a:sysClr val="window" lastClr="FFFFFF"/>
      </a:lt1>
      <a:dk2>
        <a:srgbClr val="646B86"/>
      </a:dk2>
      <a:lt2>
        <a:srgbClr val="C5D1D7"/>
      </a:lt2>
      <a:accent1>
        <a:srgbClr val="D16349"/>
      </a:accent1>
      <a:accent2>
        <a:srgbClr val="CCB400"/>
      </a:accent2>
      <a:accent3>
        <a:srgbClr val="8CADAE"/>
      </a:accent3>
      <a:accent4>
        <a:srgbClr val="8C7B70"/>
      </a:accent4>
      <a:accent5>
        <a:srgbClr val="8FB08C"/>
      </a:accent5>
      <a:accent6>
        <a:srgbClr val="D19049"/>
      </a:accent6>
      <a:hlink>
        <a:srgbClr val="00A3D6"/>
      </a:hlink>
      <a:folHlink>
        <a:srgbClr val="694F07"/>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yourdataright.com" TargetMode="External"/><Relationship Id="rId2" Type="http://schemas.openxmlformats.org/officeDocument/2006/relationships/hyperlink" Target="http://www.yourdataright.com" TargetMode="External"/><Relationship Id="rId3"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autoPageBreaks="0"/>
  </sheetPr>
  <dimension ref="B1:Y49"/>
  <sheetViews>
    <sheetView showGridLines="0" showRowColHeaders="0" tabSelected="1" zoomScale="125" zoomScaleNormal="125" zoomScalePageLayoutView="125" workbookViewId="0">
      <selection activeCell="L15" sqref="L15"/>
    </sheetView>
  </sheetViews>
  <sheetFormatPr baseColWidth="10" defaultColWidth="11" defaultRowHeight="13" x14ac:dyDescent="0"/>
  <cols>
    <col min="1" max="2" width="11" style="3"/>
    <col min="3" max="3" width="36.85546875" style="3" customWidth="1"/>
    <col min="4" max="4" width="18.85546875" style="3" customWidth="1"/>
    <col min="5" max="6" width="11" style="3"/>
    <col min="7" max="7" width="5" style="3" customWidth="1"/>
    <col min="8" max="16384" width="11" style="3"/>
  </cols>
  <sheetData>
    <row r="1" spans="2:25" ht="27" customHeight="1">
      <c r="B1" s="72"/>
      <c r="C1" s="73"/>
      <c r="D1" s="73"/>
      <c r="E1" s="73"/>
      <c r="F1" s="40"/>
    </row>
    <row r="2" spans="2:25" ht="31" customHeight="1">
      <c r="B2" s="73"/>
      <c r="C2" s="73"/>
      <c r="D2" s="73"/>
      <c r="E2" s="73"/>
      <c r="F2" s="40"/>
    </row>
    <row r="3" spans="2:25" ht="22" customHeight="1">
      <c r="B3" s="74"/>
      <c r="C3" s="75"/>
      <c r="D3" s="75"/>
      <c r="E3" s="75"/>
      <c r="F3" s="76"/>
    </row>
    <row r="4" spans="2:25" ht="31" customHeight="1" thickBot="1">
      <c r="B4" s="40"/>
      <c r="C4" s="70"/>
      <c r="D4" s="71"/>
      <c r="E4" s="71"/>
      <c r="F4" s="40"/>
    </row>
    <row r="5" spans="2:25" ht="44" customHeight="1">
      <c r="B5" s="4" t="s">
        <v>38</v>
      </c>
      <c r="C5" s="5"/>
      <c r="D5" s="5"/>
      <c r="E5" s="6"/>
      <c r="F5" s="7"/>
      <c r="H5" s="88" t="s">
        <v>10</v>
      </c>
      <c r="I5" s="89"/>
      <c r="J5" s="89"/>
      <c r="K5" s="89"/>
      <c r="L5" s="89"/>
      <c r="M5" s="89"/>
      <c r="N5" s="90"/>
    </row>
    <row r="6" spans="2:25" ht="41" customHeight="1">
      <c r="B6" s="8"/>
      <c r="C6" s="43" t="s">
        <v>11</v>
      </c>
      <c r="D6" s="1">
        <v>271000</v>
      </c>
      <c r="E6" s="9"/>
      <c r="F6" s="10"/>
      <c r="H6" s="29"/>
      <c r="I6" s="30"/>
      <c r="J6" s="79">
        <v>1450.33</v>
      </c>
      <c r="K6" s="91"/>
      <c r="L6" s="91"/>
      <c r="M6" s="31"/>
      <c r="N6" s="32"/>
    </row>
    <row r="7" spans="2:25" ht="32" customHeight="1">
      <c r="B7" s="8"/>
      <c r="C7" s="43" t="s">
        <v>12</v>
      </c>
      <c r="D7" s="1">
        <v>279</v>
      </c>
      <c r="E7" s="9"/>
      <c r="F7" s="10"/>
      <c r="H7" s="29"/>
      <c r="I7" s="77" t="s">
        <v>13</v>
      </c>
      <c r="J7" s="77"/>
      <c r="K7" s="41"/>
      <c r="L7" s="77" t="s">
        <v>14</v>
      </c>
      <c r="M7" s="77"/>
      <c r="N7" s="32"/>
    </row>
    <row r="8" spans="2:25" ht="32" customHeight="1">
      <c r="B8" s="8"/>
      <c r="C8" s="43" t="s">
        <v>15</v>
      </c>
      <c r="D8" s="1">
        <v>65</v>
      </c>
      <c r="E8" s="9"/>
      <c r="F8" s="10"/>
      <c r="H8" s="29"/>
      <c r="I8" s="85">
        <f>D13-(((J6-$D$8-$D$7)*(L8*12))-$D$6)</f>
        <v>-0.9164775283425115</v>
      </c>
      <c r="J8" s="92"/>
      <c r="K8" s="42"/>
      <c r="L8" s="87">
        <f>ROUNDUP(NPER($D$9/12,-(J6-$D$8-$D$7),$D$6,0),3)/12</f>
        <v>30.000166666666662</v>
      </c>
      <c r="M8" s="92"/>
      <c r="N8" s="32"/>
    </row>
    <row r="9" spans="2:25" ht="24" customHeight="1" thickBot="1">
      <c r="B9" s="8"/>
      <c r="C9" s="43" t="s">
        <v>16</v>
      </c>
      <c r="D9" s="2">
        <v>2.75E-2</v>
      </c>
      <c r="E9" s="9"/>
      <c r="F9" s="28"/>
      <c r="H9" s="33"/>
      <c r="I9" s="34"/>
      <c r="J9" s="34"/>
      <c r="K9" s="35"/>
      <c r="L9" s="34"/>
      <c r="M9" s="34"/>
      <c r="N9" s="36"/>
    </row>
    <row r="10" spans="2:25" ht="29" customHeight="1">
      <c r="B10" s="8"/>
      <c r="C10" s="43" t="s">
        <v>20</v>
      </c>
      <c r="D10" s="45">
        <v>30</v>
      </c>
      <c r="E10" s="11"/>
      <c r="F10" s="12"/>
      <c r="G10" s="13"/>
      <c r="H10" s="81" t="s">
        <v>17</v>
      </c>
      <c r="I10" s="82"/>
      <c r="J10" s="82"/>
      <c r="K10" s="82"/>
      <c r="L10" s="82"/>
      <c r="M10" s="82"/>
      <c r="N10" s="83"/>
      <c r="O10" s="13"/>
      <c r="P10" s="13"/>
      <c r="Q10" s="13"/>
      <c r="R10" s="13"/>
      <c r="S10" s="13"/>
      <c r="T10" s="13"/>
      <c r="U10" s="13"/>
      <c r="V10" s="13"/>
      <c r="W10" s="13"/>
      <c r="X10" s="13"/>
      <c r="Y10" s="13"/>
    </row>
    <row r="11" spans="2:25" ht="27" customHeight="1" thickBot="1">
      <c r="B11" s="8"/>
      <c r="C11" s="14"/>
      <c r="D11" s="63"/>
      <c r="E11" s="15"/>
      <c r="F11" s="12"/>
      <c r="G11" s="13"/>
      <c r="H11" s="84"/>
      <c r="I11" s="82"/>
      <c r="J11" s="82"/>
      <c r="K11" s="82"/>
      <c r="L11" s="82"/>
      <c r="M11" s="82"/>
      <c r="N11" s="83"/>
      <c r="O11" s="13"/>
      <c r="P11" s="13"/>
      <c r="Q11" s="13"/>
      <c r="R11" s="13"/>
      <c r="S11" s="13"/>
      <c r="T11" s="13"/>
      <c r="U11" s="13"/>
      <c r="V11" s="13"/>
      <c r="W11" s="13"/>
      <c r="X11" s="13"/>
      <c r="Y11" s="13"/>
    </row>
    <row r="12" spans="2:25" ht="32" customHeight="1">
      <c r="B12" s="8"/>
      <c r="C12" s="43" t="s">
        <v>37</v>
      </c>
      <c r="D12" s="64">
        <f>(PMT(D9/12,12*D10,D6,0)-D7-D8)*-1</f>
        <v>1450.3336005068657</v>
      </c>
      <c r="E12" s="16"/>
      <c r="F12" s="17"/>
      <c r="G12" s="18"/>
      <c r="H12" s="29"/>
      <c r="I12" s="30"/>
      <c r="J12" s="79">
        <v>2000</v>
      </c>
      <c r="K12" s="80"/>
      <c r="L12" s="80"/>
      <c r="M12" s="31"/>
      <c r="N12" s="32"/>
      <c r="O12" s="18"/>
      <c r="P12" s="18"/>
      <c r="Q12" s="18"/>
      <c r="R12" s="18"/>
      <c r="S12" s="18"/>
      <c r="T12" s="18"/>
      <c r="U12" s="18"/>
      <c r="V12" s="18"/>
      <c r="W12" s="18"/>
      <c r="X12" s="18"/>
      <c r="Y12" s="18"/>
    </row>
    <row r="13" spans="2:25" ht="32" customHeight="1">
      <c r="B13" s="8"/>
      <c r="C13" s="43" t="s">
        <v>18</v>
      </c>
      <c r="D13" s="44">
        <f>((D12-$D$8-$D$7)*(D10*12)-$D$6)</f>
        <v>127280.09618247161</v>
      </c>
      <c r="E13" s="16"/>
      <c r="F13" s="17"/>
      <c r="G13" s="18"/>
      <c r="H13" s="29"/>
      <c r="I13" s="77" t="s">
        <v>13</v>
      </c>
      <c r="J13" s="78"/>
      <c r="K13" s="41"/>
      <c r="L13" s="77" t="s">
        <v>14</v>
      </c>
      <c r="M13" s="77"/>
      <c r="N13" s="32"/>
      <c r="O13" s="18"/>
      <c r="P13" s="18"/>
      <c r="Q13" s="18"/>
      <c r="R13" s="18"/>
      <c r="S13" s="18"/>
      <c r="T13" s="18"/>
      <c r="U13" s="18"/>
      <c r="V13" s="18"/>
      <c r="W13" s="18"/>
      <c r="X13" s="18"/>
      <c r="Y13" s="18"/>
    </row>
    <row r="14" spans="2:25" ht="32" customHeight="1">
      <c r="B14" s="8"/>
      <c r="C14" s="43" t="s">
        <v>19</v>
      </c>
      <c r="D14" s="44">
        <f>$D$6+D13</f>
        <v>398280.09618247161</v>
      </c>
      <c r="E14" s="19"/>
      <c r="F14" s="20"/>
      <c r="G14" s="21"/>
      <c r="H14" s="29"/>
      <c r="I14" s="85">
        <f>D13-(((J12-$D$8-$D$7)*(L14*12))-$D$6)</f>
        <v>58228.776182471542</v>
      </c>
      <c r="J14" s="86"/>
      <c r="K14" s="42"/>
      <c r="L14" s="87">
        <f>ROUNDUP(NPER($D$9/12,-(J12-$D$8-$D$7),$D$6,0),3)/12</f>
        <v>17.112083333333334</v>
      </c>
      <c r="M14" s="86"/>
      <c r="N14" s="32"/>
      <c r="O14" s="21"/>
      <c r="P14" s="21"/>
      <c r="Q14" s="21"/>
      <c r="R14" s="21"/>
      <c r="S14" s="21"/>
      <c r="T14" s="21"/>
      <c r="U14" s="21"/>
      <c r="V14" s="21"/>
      <c r="W14" s="21"/>
      <c r="X14" s="21"/>
      <c r="Y14" s="21"/>
    </row>
    <row r="15" spans="2:25" ht="18" customHeight="1" thickBot="1">
      <c r="B15" s="22"/>
      <c r="C15" s="23"/>
      <c r="D15" s="24"/>
      <c r="E15" s="24"/>
      <c r="F15" s="25"/>
      <c r="G15" s="21"/>
      <c r="H15" s="37"/>
      <c r="I15" s="38"/>
      <c r="J15" s="38"/>
      <c r="K15" s="38"/>
      <c r="L15" s="38"/>
      <c r="M15" s="38"/>
      <c r="N15" s="39"/>
      <c r="O15" s="21"/>
      <c r="P15" s="21"/>
      <c r="Q15" s="21"/>
      <c r="R15" s="21"/>
      <c r="S15" s="21"/>
      <c r="T15" s="21"/>
      <c r="U15" s="21"/>
      <c r="V15" s="21"/>
      <c r="W15" s="21"/>
      <c r="X15" s="21"/>
      <c r="Y15" s="21"/>
    </row>
    <row r="16" spans="2:25" ht="18" customHeight="1">
      <c r="D16" s="21"/>
      <c r="E16" s="21"/>
      <c r="F16" s="21"/>
      <c r="G16" s="21"/>
      <c r="H16" s="21"/>
      <c r="I16" s="21"/>
      <c r="J16" s="21"/>
      <c r="K16" s="21"/>
      <c r="L16" s="21"/>
      <c r="M16" s="21"/>
      <c r="N16" s="21"/>
      <c r="O16" s="21"/>
      <c r="P16" s="21"/>
      <c r="Q16" s="21"/>
      <c r="R16" s="21"/>
      <c r="S16" s="21"/>
      <c r="T16" s="21"/>
      <c r="U16" s="21"/>
      <c r="V16" s="21"/>
      <c r="W16" s="21"/>
      <c r="X16" s="21"/>
      <c r="Y16" s="21"/>
    </row>
    <row r="17" spans="4:25" ht="18" customHeight="1">
      <c r="D17" s="21"/>
      <c r="E17" s="21"/>
      <c r="F17" s="21"/>
      <c r="G17" s="21"/>
      <c r="H17" s="21"/>
      <c r="I17" s="21"/>
      <c r="J17" s="21"/>
      <c r="L17" s="21"/>
      <c r="M17" s="21"/>
      <c r="N17" s="21"/>
      <c r="O17" s="21"/>
      <c r="P17" s="21"/>
      <c r="Q17" s="21"/>
      <c r="R17" s="21"/>
      <c r="S17" s="21"/>
      <c r="T17" s="21"/>
      <c r="U17" s="21"/>
      <c r="V17" s="21"/>
      <c r="W17" s="21"/>
      <c r="X17" s="21"/>
      <c r="Y17" s="21"/>
    </row>
    <row r="18" spans="4:25" ht="18" customHeight="1">
      <c r="D18" s="26"/>
      <c r="E18" s="21"/>
      <c r="F18" s="21"/>
      <c r="G18" s="21"/>
      <c r="H18" s="21"/>
      <c r="I18" s="21"/>
      <c r="J18" s="21"/>
      <c r="K18" s="21"/>
      <c r="L18" s="21"/>
      <c r="M18" s="21"/>
      <c r="N18" s="21"/>
      <c r="O18" s="21"/>
      <c r="P18" s="21"/>
      <c r="Q18" s="21"/>
      <c r="R18" s="21"/>
      <c r="S18" s="21"/>
      <c r="T18" s="21"/>
      <c r="U18" s="21"/>
      <c r="V18" s="21"/>
      <c r="W18" s="21"/>
      <c r="X18" s="21"/>
      <c r="Y18" s="21"/>
    </row>
    <row r="20" spans="4:25">
      <c r="D20" s="27"/>
      <c r="E20" s="27"/>
      <c r="F20" s="27"/>
      <c r="G20" s="27"/>
      <c r="H20" s="27"/>
      <c r="I20" s="27"/>
      <c r="J20" s="27"/>
      <c r="K20" s="27"/>
      <c r="L20" s="27"/>
      <c r="M20" s="27"/>
      <c r="N20" s="27"/>
      <c r="O20" s="27"/>
      <c r="P20" s="27"/>
      <c r="Q20" s="27"/>
      <c r="R20" s="27"/>
      <c r="S20" s="27"/>
      <c r="T20" s="27"/>
      <c r="U20" s="27"/>
      <c r="V20" s="27"/>
      <c r="W20" s="27"/>
      <c r="X20" s="27"/>
      <c r="Y20" s="27"/>
    </row>
    <row r="21" spans="4:25">
      <c r="D21" s="27"/>
      <c r="E21" s="27"/>
      <c r="F21" s="27"/>
      <c r="G21" s="27"/>
      <c r="H21" s="27"/>
      <c r="I21" s="27"/>
      <c r="J21" s="27"/>
      <c r="K21" s="27"/>
      <c r="L21" s="27"/>
      <c r="M21" s="27"/>
      <c r="N21" s="27"/>
      <c r="O21" s="27"/>
      <c r="P21" s="27"/>
      <c r="Q21" s="27"/>
      <c r="R21" s="27"/>
      <c r="S21" s="27"/>
      <c r="T21" s="27"/>
      <c r="U21" s="27"/>
      <c r="V21" s="27"/>
      <c r="W21" s="27"/>
      <c r="X21" s="27"/>
      <c r="Y21" s="27"/>
    </row>
    <row r="22" spans="4:25">
      <c r="D22" s="27"/>
      <c r="E22" s="27"/>
      <c r="F22" s="27"/>
      <c r="G22" s="27"/>
      <c r="H22" s="27"/>
      <c r="I22" s="27"/>
      <c r="J22" s="27"/>
      <c r="K22" s="27"/>
      <c r="L22" s="27"/>
      <c r="M22" s="27"/>
      <c r="N22" s="27"/>
      <c r="O22" s="27"/>
      <c r="P22" s="27"/>
      <c r="Q22" s="27"/>
      <c r="R22" s="27"/>
      <c r="S22" s="27"/>
      <c r="T22" s="27"/>
      <c r="U22" s="27"/>
      <c r="V22" s="27"/>
      <c r="W22" s="27"/>
      <c r="X22" s="27"/>
      <c r="Y22" s="27"/>
    </row>
    <row r="23" spans="4:25">
      <c r="D23" s="27"/>
      <c r="E23" s="27"/>
      <c r="F23" s="27"/>
      <c r="G23" s="27"/>
      <c r="H23" s="27"/>
      <c r="I23" s="27"/>
      <c r="J23" s="27"/>
      <c r="K23" s="27"/>
      <c r="L23" s="27"/>
      <c r="M23" s="27"/>
      <c r="N23" s="27"/>
      <c r="O23" s="27"/>
      <c r="P23" s="27"/>
      <c r="Q23" s="27"/>
      <c r="R23" s="27"/>
      <c r="S23" s="27"/>
      <c r="T23" s="27"/>
      <c r="U23" s="27"/>
      <c r="V23" s="27"/>
      <c r="W23" s="27"/>
      <c r="X23" s="27"/>
      <c r="Y23" s="27"/>
    </row>
    <row r="24" spans="4:25">
      <c r="D24" s="27"/>
      <c r="E24" s="27"/>
      <c r="F24" s="27"/>
      <c r="G24" s="27"/>
      <c r="H24" s="27"/>
      <c r="I24" s="27"/>
      <c r="J24" s="27"/>
      <c r="K24" s="27"/>
      <c r="L24" s="27"/>
      <c r="M24" s="27"/>
      <c r="N24" s="27"/>
      <c r="O24" s="27"/>
      <c r="P24" s="27"/>
      <c r="Q24" s="27"/>
      <c r="R24" s="27"/>
      <c r="S24" s="27"/>
      <c r="T24" s="27"/>
      <c r="U24" s="27"/>
      <c r="V24" s="27"/>
      <c r="W24" s="27"/>
      <c r="X24" s="27"/>
      <c r="Y24" s="27"/>
    </row>
    <row r="25" spans="4:25">
      <c r="D25" s="27"/>
      <c r="E25" s="27"/>
      <c r="F25" s="27"/>
      <c r="G25" s="27"/>
      <c r="H25" s="27"/>
      <c r="I25" s="27"/>
      <c r="J25" s="27"/>
      <c r="K25" s="27"/>
      <c r="L25" s="27"/>
      <c r="M25" s="27"/>
      <c r="N25" s="27"/>
      <c r="O25" s="27"/>
      <c r="P25" s="27"/>
      <c r="Q25" s="27"/>
      <c r="R25" s="27"/>
      <c r="S25" s="27"/>
      <c r="T25" s="27"/>
      <c r="U25" s="27"/>
      <c r="V25" s="27"/>
      <c r="W25" s="27"/>
      <c r="X25" s="27"/>
      <c r="Y25" s="27"/>
    </row>
    <row r="26" spans="4:25">
      <c r="D26" s="27"/>
      <c r="E26" s="27"/>
      <c r="F26" s="27"/>
      <c r="G26" s="27"/>
      <c r="H26" s="27"/>
      <c r="I26" s="27"/>
      <c r="J26" s="27"/>
      <c r="K26" s="27"/>
      <c r="L26" s="27"/>
      <c r="M26" s="27"/>
      <c r="N26" s="27"/>
      <c r="O26" s="27"/>
      <c r="P26" s="27"/>
      <c r="Q26" s="27"/>
      <c r="R26" s="27"/>
      <c r="S26" s="27"/>
      <c r="T26" s="27"/>
      <c r="U26" s="27"/>
      <c r="V26" s="27"/>
      <c r="W26" s="27"/>
      <c r="X26" s="27"/>
      <c r="Y26" s="27"/>
    </row>
    <row r="27" spans="4:25">
      <c r="D27" s="27"/>
      <c r="E27" s="27"/>
      <c r="F27" s="27"/>
      <c r="G27" s="27"/>
      <c r="H27" s="27"/>
      <c r="I27" s="27"/>
      <c r="J27" s="27"/>
      <c r="K27" s="27"/>
      <c r="L27" s="27"/>
      <c r="M27" s="27"/>
      <c r="N27" s="27"/>
      <c r="O27" s="27"/>
      <c r="P27" s="27"/>
      <c r="Q27" s="27"/>
      <c r="R27" s="27"/>
      <c r="S27" s="27"/>
      <c r="T27" s="27"/>
      <c r="U27" s="27"/>
      <c r="V27" s="27"/>
      <c r="W27" s="27"/>
      <c r="X27" s="27"/>
      <c r="Y27" s="27"/>
    </row>
    <row r="28" spans="4:25">
      <c r="D28" s="27"/>
      <c r="E28" s="27"/>
      <c r="F28" s="27"/>
      <c r="G28" s="27"/>
      <c r="H28" s="27"/>
      <c r="I28" s="27"/>
      <c r="J28" s="27"/>
      <c r="K28" s="27"/>
      <c r="L28" s="27"/>
      <c r="M28" s="27"/>
      <c r="N28" s="27"/>
      <c r="O28" s="27"/>
      <c r="P28" s="27"/>
      <c r="Q28" s="27"/>
      <c r="R28" s="27"/>
      <c r="S28" s="27"/>
      <c r="T28" s="27"/>
      <c r="U28" s="27"/>
      <c r="V28" s="27"/>
      <c r="W28" s="27"/>
      <c r="X28" s="27"/>
      <c r="Y28" s="27"/>
    </row>
    <row r="29" spans="4:25">
      <c r="D29" s="27"/>
      <c r="E29" s="27"/>
      <c r="F29" s="27"/>
      <c r="G29" s="27"/>
      <c r="H29" s="27"/>
      <c r="I29" s="27"/>
      <c r="J29" s="27"/>
      <c r="K29" s="27"/>
      <c r="L29" s="27"/>
      <c r="M29" s="27"/>
      <c r="N29" s="27"/>
      <c r="O29" s="27"/>
      <c r="P29" s="27"/>
      <c r="Q29" s="27"/>
      <c r="R29" s="27"/>
      <c r="S29" s="27"/>
      <c r="T29" s="27"/>
      <c r="U29" s="27"/>
      <c r="V29" s="27"/>
      <c r="W29" s="27"/>
      <c r="X29" s="27"/>
      <c r="Y29" s="27"/>
    </row>
    <row r="30" spans="4:25">
      <c r="D30" s="27"/>
      <c r="E30" s="27"/>
      <c r="F30" s="27"/>
      <c r="G30" s="27"/>
      <c r="H30" s="27"/>
      <c r="I30" s="27"/>
      <c r="J30" s="27"/>
      <c r="K30" s="27"/>
      <c r="L30" s="27"/>
      <c r="M30" s="27"/>
      <c r="N30" s="27"/>
      <c r="O30" s="27"/>
      <c r="P30" s="27"/>
      <c r="Q30" s="27"/>
      <c r="R30" s="27"/>
      <c r="S30" s="27"/>
      <c r="T30" s="27"/>
      <c r="U30" s="27"/>
      <c r="V30" s="27"/>
      <c r="W30" s="27"/>
      <c r="X30" s="27"/>
      <c r="Y30" s="27"/>
    </row>
    <row r="31" spans="4:25">
      <c r="D31" s="27"/>
      <c r="E31" s="27"/>
      <c r="F31" s="27"/>
      <c r="G31" s="27"/>
      <c r="H31" s="27"/>
      <c r="I31" s="27"/>
      <c r="J31" s="27"/>
      <c r="K31" s="27"/>
      <c r="L31" s="27"/>
      <c r="M31" s="27"/>
      <c r="N31" s="27"/>
      <c r="O31" s="27"/>
      <c r="P31" s="27"/>
      <c r="Q31" s="27"/>
      <c r="R31" s="27"/>
      <c r="S31" s="27"/>
      <c r="T31" s="27"/>
      <c r="U31" s="27"/>
      <c r="V31" s="27"/>
      <c r="W31" s="27"/>
      <c r="X31" s="27"/>
      <c r="Y31" s="27"/>
    </row>
    <row r="32" spans="4:25">
      <c r="D32" s="27"/>
      <c r="E32" s="27"/>
      <c r="F32" s="27"/>
      <c r="G32" s="27"/>
      <c r="H32" s="27"/>
      <c r="I32" s="27"/>
      <c r="J32" s="27"/>
      <c r="K32" s="27"/>
      <c r="L32" s="27"/>
      <c r="M32" s="27"/>
      <c r="N32" s="27"/>
      <c r="O32" s="27"/>
      <c r="P32" s="27"/>
      <c r="Q32" s="27"/>
      <c r="R32" s="27"/>
      <c r="S32" s="27"/>
      <c r="T32" s="27"/>
      <c r="U32" s="27"/>
      <c r="V32" s="27"/>
      <c r="W32" s="27"/>
      <c r="X32" s="27"/>
      <c r="Y32" s="27"/>
    </row>
    <row r="33" spans="4:25">
      <c r="D33" s="27"/>
      <c r="E33" s="27"/>
      <c r="F33" s="27"/>
      <c r="G33" s="27"/>
      <c r="H33" s="27"/>
      <c r="I33" s="27"/>
      <c r="J33" s="27"/>
      <c r="K33" s="27"/>
      <c r="L33" s="27"/>
      <c r="M33" s="27"/>
      <c r="N33" s="27"/>
      <c r="O33" s="27"/>
      <c r="P33" s="27"/>
      <c r="Q33" s="27"/>
      <c r="R33" s="27"/>
      <c r="S33" s="27"/>
      <c r="T33" s="27"/>
      <c r="U33" s="27"/>
      <c r="V33" s="27"/>
      <c r="W33" s="27"/>
      <c r="X33" s="27"/>
      <c r="Y33" s="27"/>
    </row>
    <row r="34" spans="4:25">
      <c r="D34" s="27"/>
      <c r="E34" s="27"/>
      <c r="F34" s="27"/>
      <c r="G34" s="27"/>
      <c r="H34" s="27"/>
      <c r="I34" s="27"/>
      <c r="J34" s="27"/>
      <c r="K34" s="27"/>
      <c r="L34" s="27"/>
      <c r="M34" s="27"/>
      <c r="N34" s="27"/>
      <c r="O34" s="27"/>
      <c r="P34" s="27"/>
      <c r="Q34" s="27"/>
      <c r="R34" s="27"/>
      <c r="S34" s="27"/>
      <c r="T34" s="27"/>
      <c r="U34" s="27"/>
      <c r="V34" s="27"/>
      <c r="W34" s="27"/>
      <c r="X34" s="27"/>
      <c r="Y34" s="27"/>
    </row>
    <row r="35" spans="4:25">
      <c r="D35" s="27"/>
      <c r="E35" s="27"/>
      <c r="F35" s="27"/>
      <c r="G35" s="27"/>
      <c r="H35" s="27"/>
      <c r="I35" s="27"/>
      <c r="J35" s="27"/>
      <c r="K35" s="27"/>
      <c r="L35" s="27"/>
      <c r="M35" s="27"/>
      <c r="N35" s="27"/>
      <c r="O35" s="27"/>
      <c r="P35" s="27"/>
      <c r="Q35" s="27"/>
      <c r="R35" s="27"/>
      <c r="S35" s="27"/>
      <c r="T35" s="27"/>
      <c r="U35" s="27"/>
      <c r="V35" s="27"/>
      <c r="W35" s="27"/>
      <c r="X35" s="27"/>
      <c r="Y35" s="27"/>
    </row>
    <row r="36" spans="4:25">
      <c r="D36" s="27"/>
      <c r="E36" s="27"/>
      <c r="F36" s="27"/>
      <c r="G36" s="27"/>
      <c r="H36" s="27"/>
      <c r="I36" s="27"/>
      <c r="J36" s="27"/>
      <c r="K36" s="27"/>
      <c r="L36" s="27"/>
      <c r="M36" s="27"/>
      <c r="N36" s="27"/>
      <c r="O36" s="27"/>
      <c r="P36" s="27"/>
      <c r="Q36" s="27"/>
      <c r="R36" s="27"/>
      <c r="S36" s="27"/>
      <c r="T36" s="27"/>
      <c r="U36" s="27"/>
      <c r="V36" s="27"/>
      <c r="W36" s="27"/>
      <c r="X36" s="27"/>
      <c r="Y36" s="27"/>
    </row>
    <row r="37" spans="4:25">
      <c r="D37" s="27"/>
      <c r="E37" s="27"/>
      <c r="F37" s="27"/>
      <c r="G37" s="27"/>
      <c r="H37" s="27"/>
      <c r="I37" s="27"/>
      <c r="J37" s="27"/>
      <c r="K37" s="27"/>
      <c r="L37" s="27"/>
      <c r="M37" s="27"/>
      <c r="N37" s="27"/>
      <c r="O37" s="27"/>
      <c r="P37" s="27"/>
      <c r="Q37" s="27"/>
      <c r="R37" s="27"/>
      <c r="S37" s="27"/>
      <c r="T37" s="27"/>
      <c r="U37" s="27"/>
      <c r="V37" s="27"/>
      <c r="W37" s="27"/>
      <c r="X37" s="27"/>
      <c r="Y37" s="27"/>
    </row>
    <row r="38" spans="4:25">
      <c r="D38" s="27"/>
      <c r="E38" s="27"/>
      <c r="F38" s="27"/>
      <c r="G38" s="27"/>
      <c r="H38" s="27"/>
      <c r="I38" s="27"/>
      <c r="J38" s="27"/>
      <c r="K38" s="27"/>
      <c r="L38" s="27"/>
      <c r="M38" s="27"/>
      <c r="N38" s="27"/>
      <c r="O38" s="27"/>
      <c r="P38" s="27"/>
      <c r="Q38" s="27"/>
      <c r="R38" s="27"/>
      <c r="S38" s="27"/>
      <c r="T38" s="27"/>
      <c r="U38" s="27"/>
      <c r="V38" s="27"/>
      <c r="W38" s="27"/>
      <c r="X38" s="27"/>
      <c r="Y38" s="27"/>
    </row>
    <row r="39" spans="4:25">
      <c r="D39" s="27"/>
      <c r="E39" s="27"/>
      <c r="F39" s="27"/>
      <c r="G39" s="27"/>
      <c r="H39" s="27"/>
      <c r="I39" s="27"/>
      <c r="J39" s="27"/>
      <c r="K39" s="27"/>
      <c r="L39" s="27"/>
      <c r="M39" s="27"/>
      <c r="N39" s="27"/>
      <c r="O39" s="27"/>
      <c r="P39" s="27"/>
      <c r="Q39" s="27"/>
      <c r="R39" s="27"/>
      <c r="S39" s="27"/>
      <c r="T39" s="27"/>
      <c r="U39" s="27"/>
      <c r="V39" s="27"/>
      <c r="W39" s="27"/>
      <c r="X39" s="27"/>
      <c r="Y39" s="27"/>
    </row>
    <row r="40" spans="4:25">
      <c r="D40" s="27"/>
      <c r="E40" s="27"/>
      <c r="F40" s="27"/>
      <c r="G40" s="27"/>
      <c r="H40" s="27"/>
      <c r="I40" s="27"/>
      <c r="J40" s="27"/>
      <c r="K40" s="27"/>
      <c r="L40" s="27"/>
      <c r="M40" s="27"/>
      <c r="N40" s="27"/>
      <c r="O40" s="27"/>
      <c r="P40" s="27"/>
      <c r="Q40" s="27"/>
      <c r="R40" s="27"/>
      <c r="S40" s="27"/>
      <c r="T40" s="27"/>
      <c r="U40" s="27"/>
      <c r="V40" s="27"/>
      <c r="W40" s="27"/>
      <c r="X40" s="27"/>
      <c r="Y40" s="27"/>
    </row>
    <row r="41" spans="4:25">
      <c r="D41" s="27"/>
      <c r="E41" s="27"/>
      <c r="F41" s="27"/>
      <c r="G41" s="27"/>
      <c r="H41" s="27"/>
      <c r="I41" s="27"/>
      <c r="J41" s="27"/>
      <c r="K41" s="27"/>
      <c r="L41" s="27"/>
      <c r="M41" s="27"/>
      <c r="N41" s="27"/>
      <c r="O41" s="27"/>
      <c r="P41" s="27"/>
      <c r="Q41" s="27"/>
      <c r="R41" s="27"/>
      <c r="S41" s="27"/>
      <c r="T41" s="27"/>
      <c r="U41" s="27"/>
      <c r="V41" s="27"/>
      <c r="W41" s="27"/>
      <c r="X41" s="27"/>
      <c r="Y41" s="27"/>
    </row>
    <row r="42" spans="4:25">
      <c r="D42" s="27"/>
      <c r="E42" s="27"/>
      <c r="F42" s="27"/>
      <c r="G42" s="27"/>
      <c r="H42" s="27"/>
      <c r="I42" s="27"/>
      <c r="J42" s="27"/>
      <c r="K42" s="27"/>
      <c r="L42" s="27"/>
      <c r="M42" s="27"/>
      <c r="N42" s="27"/>
      <c r="O42" s="27"/>
      <c r="P42" s="27"/>
      <c r="Q42" s="27"/>
      <c r="R42" s="27"/>
      <c r="S42" s="27"/>
      <c r="T42" s="27"/>
      <c r="U42" s="27"/>
      <c r="V42" s="27"/>
      <c r="W42" s="27"/>
      <c r="X42" s="27"/>
      <c r="Y42" s="27"/>
    </row>
    <row r="43" spans="4:25">
      <c r="D43" s="27"/>
      <c r="E43" s="27"/>
      <c r="F43" s="27"/>
      <c r="G43" s="27"/>
      <c r="H43" s="27"/>
      <c r="I43" s="27"/>
      <c r="J43" s="27"/>
      <c r="K43" s="27"/>
      <c r="L43" s="27"/>
      <c r="M43" s="27"/>
      <c r="N43" s="27"/>
      <c r="O43" s="27"/>
      <c r="P43" s="27"/>
      <c r="Q43" s="27"/>
      <c r="R43" s="27"/>
      <c r="S43" s="27"/>
      <c r="T43" s="27"/>
      <c r="U43" s="27"/>
      <c r="V43" s="27"/>
      <c r="W43" s="27"/>
      <c r="X43" s="27"/>
      <c r="Y43" s="27"/>
    </row>
    <row r="44" spans="4:25">
      <c r="D44" s="27"/>
      <c r="E44" s="27"/>
      <c r="F44" s="27"/>
      <c r="G44" s="27"/>
      <c r="H44" s="27"/>
      <c r="I44" s="27"/>
      <c r="J44" s="27"/>
      <c r="K44" s="27"/>
      <c r="L44" s="27"/>
      <c r="M44" s="27"/>
      <c r="N44" s="27"/>
      <c r="O44" s="27"/>
      <c r="P44" s="27"/>
      <c r="Q44" s="27"/>
      <c r="R44" s="27"/>
      <c r="S44" s="27"/>
      <c r="T44" s="27"/>
      <c r="U44" s="27"/>
      <c r="V44" s="27"/>
      <c r="W44" s="27"/>
      <c r="X44" s="27"/>
      <c r="Y44" s="27"/>
    </row>
    <row r="45" spans="4:25">
      <c r="D45" s="27"/>
      <c r="E45" s="27"/>
      <c r="F45" s="27"/>
      <c r="G45" s="27"/>
      <c r="H45" s="27"/>
      <c r="I45" s="27"/>
      <c r="J45" s="27"/>
      <c r="K45" s="27"/>
      <c r="L45" s="27"/>
      <c r="M45" s="27"/>
      <c r="N45" s="27"/>
      <c r="O45" s="27"/>
      <c r="P45" s="27"/>
      <c r="Q45" s="27"/>
      <c r="R45" s="27"/>
      <c r="S45" s="27"/>
      <c r="T45" s="27"/>
      <c r="U45" s="27"/>
      <c r="V45" s="27"/>
      <c r="W45" s="27"/>
      <c r="X45" s="27"/>
      <c r="Y45" s="27"/>
    </row>
    <row r="46" spans="4:25">
      <c r="D46" s="27"/>
      <c r="E46" s="27"/>
      <c r="F46" s="27"/>
      <c r="G46" s="27"/>
      <c r="H46" s="27"/>
      <c r="I46" s="27"/>
      <c r="J46" s="27"/>
      <c r="K46" s="27"/>
      <c r="L46" s="27"/>
      <c r="M46" s="27"/>
      <c r="N46" s="27"/>
      <c r="O46" s="27"/>
      <c r="P46" s="27"/>
      <c r="Q46" s="27"/>
      <c r="R46" s="27"/>
      <c r="S46" s="27"/>
      <c r="T46" s="27"/>
      <c r="U46" s="27"/>
      <c r="V46" s="27"/>
      <c r="W46" s="27"/>
      <c r="X46" s="27"/>
      <c r="Y46" s="27"/>
    </row>
    <row r="47" spans="4:25">
      <c r="D47" s="27"/>
      <c r="E47" s="27"/>
      <c r="F47" s="27"/>
      <c r="G47" s="27"/>
      <c r="H47" s="27"/>
      <c r="I47" s="27"/>
      <c r="J47" s="27"/>
      <c r="K47" s="27"/>
      <c r="L47" s="27"/>
      <c r="M47" s="27"/>
      <c r="N47" s="27"/>
      <c r="O47" s="27"/>
      <c r="P47" s="27"/>
      <c r="Q47" s="27"/>
      <c r="R47" s="27"/>
      <c r="S47" s="27"/>
      <c r="T47" s="27"/>
      <c r="U47" s="27"/>
      <c r="V47" s="27"/>
      <c r="W47" s="27"/>
      <c r="X47" s="27"/>
      <c r="Y47" s="27"/>
    </row>
    <row r="48" spans="4:25">
      <c r="D48" s="27"/>
      <c r="E48" s="27"/>
      <c r="F48" s="27"/>
      <c r="G48" s="27"/>
      <c r="H48" s="27"/>
      <c r="I48" s="27"/>
      <c r="J48" s="27"/>
      <c r="K48" s="27"/>
      <c r="L48" s="27"/>
      <c r="M48" s="27"/>
      <c r="N48" s="27"/>
      <c r="O48" s="27"/>
      <c r="P48" s="27"/>
      <c r="Q48" s="27"/>
      <c r="R48" s="27"/>
      <c r="S48" s="27"/>
      <c r="T48" s="27"/>
      <c r="U48" s="27"/>
      <c r="V48" s="27"/>
      <c r="W48" s="27"/>
      <c r="X48" s="27"/>
      <c r="Y48" s="27"/>
    </row>
    <row r="49" spans="4:25">
      <c r="D49" s="27"/>
      <c r="E49" s="27"/>
      <c r="F49" s="27"/>
      <c r="G49" s="27"/>
      <c r="H49" s="27"/>
      <c r="I49" s="27"/>
      <c r="J49" s="27"/>
      <c r="K49" s="27"/>
      <c r="L49" s="27"/>
      <c r="M49" s="27"/>
      <c r="N49" s="27"/>
      <c r="O49" s="27"/>
      <c r="P49" s="27"/>
      <c r="Q49" s="27"/>
      <c r="R49" s="27"/>
      <c r="S49" s="27"/>
      <c r="T49" s="27"/>
      <c r="U49" s="27"/>
      <c r="V49" s="27"/>
      <c r="W49" s="27"/>
      <c r="X49" s="27"/>
      <c r="Y49" s="27"/>
    </row>
  </sheetData>
  <sheetProtection sheet="1" objects="1" scenarios="1"/>
  <mergeCells count="15">
    <mergeCell ref="I14:J14"/>
    <mergeCell ref="L14:M14"/>
    <mergeCell ref="H5:N5"/>
    <mergeCell ref="I7:J7"/>
    <mergeCell ref="L7:M7"/>
    <mergeCell ref="J6:L6"/>
    <mergeCell ref="I8:J8"/>
    <mergeCell ref="L8:M8"/>
    <mergeCell ref="C4:E4"/>
    <mergeCell ref="B1:E2"/>
    <mergeCell ref="B3:F3"/>
    <mergeCell ref="I13:J13"/>
    <mergeCell ref="L13:M13"/>
    <mergeCell ref="J12:L12"/>
    <mergeCell ref="H10:N11"/>
  </mergeCells>
  <phoneticPr fontId="2" type="noConversion"/>
  <hyperlinks>
    <hyperlink ref="D4" r:id="rId1" display="http://www.yourdataright.com"/>
    <hyperlink ref="E4" r:id="rId2" display="http://www.yourdataright.com"/>
  </hyperlinks>
  <pageMargins left="0.75" right="0.75" top="1" bottom="1" header="0.5" footer="0.5"/>
  <pageSetup orientation="portrait" horizontalDpi="4294967292" verticalDpi="4294967292"/>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91"/>
  <sheetViews>
    <sheetView showGridLines="0" zoomScale="150" zoomScaleNormal="150" zoomScalePageLayoutView="150" workbookViewId="0">
      <selection activeCell="I14" sqref="I14"/>
    </sheetView>
  </sheetViews>
  <sheetFormatPr baseColWidth="10" defaultRowHeight="13" x14ac:dyDescent="0"/>
  <cols>
    <col min="3" max="3" width="22.140625" customWidth="1"/>
    <col min="4" max="4" width="14.28515625" customWidth="1"/>
    <col min="5" max="5" width="14.140625" customWidth="1"/>
    <col min="6" max="6" width="19.5703125" customWidth="1"/>
  </cols>
  <sheetData>
    <row r="2" spans="2:8">
      <c r="B2" s="93" t="s">
        <v>39</v>
      </c>
      <c r="C2" s="94"/>
      <c r="D2" s="94"/>
      <c r="E2" s="94"/>
      <c r="F2" s="95"/>
      <c r="G2" s="95"/>
      <c r="H2" s="95"/>
    </row>
    <row r="3" spans="2:8">
      <c r="B3" s="94"/>
      <c r="C3" s="94"/>
      <c r="D3" s="94"/>
      <c r="E3" s="94"/>
      <c r="F3" s="95"/>
      <c r="G3" s="95"/>
      <c r="H3" s="95"/>
    </row>
    <row r="4" spans="2:8">
      <c r="B4" s="95"/>
      <c r="C4" s="95"/>
      <c r="D4" s="95"/>
      <c r="E4" s="95"/>
      <c r="F4" s="95"/>
      <c r="G4" s="95"/>
      <c r="H4" s="95"/>
    </row>
    <row r="6" spans="2:8" ht="27" thickBot="1">
      <c r="B6" s="68" t="s">
        <v>32</v>
      </c>
      <c r="C6" s="69" t="s">
        <v>35</v>
      </c>
      <c r="D6" s="68" t="s">
        <v>33</v>
      </c>
      <c r="E6" s="68" t="s">
        <v>34</v>
      </c>
      <c r="F6" s="68" t="s">
        <v>36</v>
      </c>
    </row>
    <row r="7" spans="2:8">
      <c r="B7">
        <v>1</v>
      </c>
      <c r="C7" s="67">
        <f>IF(ISNUMBER(B7),Home!$D$12,"")</f>
        <v>1450.3336005068657</v>
      </c>
      <c r="D7" s="66">
        <f>IF(ISNUMBER(B7),IPMT(Home!$D$9/12,'Payment Schedule'!B7,12*Home!$D$10,Home!$D$6,0,0),"")</f>
        <v>-621.04166666666663</v>
      </c>
      <c r="E7" s="66">
        <f>IF(ISNUMBER(B7),PPMT(Home!$D$9/12,'Payment Schedule'!B7,12*Home!$D$10,Home!$D$6,0,0),"")</f>
        <v>-485.29193384019891</v>
      </c>
      <c r="F7" s="66">
        <f>IF(ISNUMBER(B7),SUM($E$7:E7)*-1,"")</f>
        <v>485.29193384019891</v>
      </c>
      <c r="G7" s="66"/>
    </row>
    <row r="8" spans="2:8">
      <c r="B8">
        <f>IF((ROWS($B$7:B7)+1)/12&gt;Home!$D$10,"",ROWS($B$7:B7)+1)</f>
        <v>2</v>
      </c>
      <c r="C8" s="67">
        <f>IF(ISNUMBER(B8),Home!$D$12,"")</f>
        <v>1450.3336005068657</v>
      </c>
      <c r="D8" s="66">
        <f>IF(ISNUMBER(B8),IPMT(Home!$D$9/12,'Payment Schedule'!B8,12*Home!$D$10,Home!$D$6,0,0),"")</f>
        <v>-619.92953931828288</v>
      </c>
      <c r="E8" s="66">
        <f>IF(ISNUMBER(B8),PPMT(Home!$D$9/12,'Payment Schedule'!B8,12*Home!$D$10,Home!$D$6,0,0),"")</f>
        <v>-486.40406118858266</v>
      </c>
      <c r="F8" s="66">
        <f>IF(ISNUMBER(B8),SUM($E$7:E8)*-1,"")</f>
        <v>971.69599502878157</v>
      </c>
    </row>
    <row r="9" spans="2:8">
      <c r="B9">
        <f>IF((ROWS($B$7:B8)+1)/12&gt;Home!$D$10,"",ROWS($B$7:B8)+1)</f>
        <v>3</v>
      </c>
      <c r="C9" s="67">
        <f>IF(ISNUMBER(B9),Home!$D$12,"")</f>
        <v>1450.3336005068657</v>
      </c>
      <c r="D9" s="66">
        <f>IF(ISNUMBER(B9),IPMT(Home!$D$9/12,'Payment Schedule'!B9,12*Home!$D$10,Home!$D$6,0,0),"")</f>
        <v>-618.81486334472572</v>
      </c>
      <c r="E9" s="66">
        <f>IF(ISNUMBER(B9),PPMT(Home!$D$9/12,'Payment Schedule'!B9,12*Home!$D$10,Home!$D$6,0,0),"")</f>
        <v>-487.51873716213981</v>
      </c>
      <c r="F9" s="66">
        <f>IF(ISNUMBER(B9),SUM($E$7:E9)*-1,"")</f>
        <v>1459.2147321909215</v>
      </c>
    </row>
    <row r="10" spans="2:8">
      <c r="B10">
        <f>IF((ROWS($B$7:B9)+1)/12&gt;Home!$D$10,"",ROWS($B$7:B9)+1)</f>
        <v>4</v>
      </c>
      <c r="C10" s="67">
        <f>IF(ISNUMBER(B10),Home!$D$12,"")</f>
        <v>1450.3336005068657</v>
      </c>
      <c r="D10" s="66">
        <f>IF(ISNUMBER(B10),IPMT(Home!$D$9/12,'Payment Schedule'!B10,12*Home!$D$10,Home!$D$6,0,0),"")</f>
        <v>-617.69763290539584</v>
      </c>
      <c r="E10" s="66">
        <f>IF(ISNUMBER(B10),PPMT(Home!$D$9/12,'Payment Schedule'!B10,12*Home!$D$10,Home!$D$6,0,0),"")</f>
        <v>-488.6359676014697</v>
      </c>
      <c r="F10" s="66">
        <f>IF(ISNUMBER(B10),SUM($E$7:E10)*-1,"")</f>
        <v>1947.8506997923912</v>
      </c>
    </row>
    <row r="11" spans="2:8">
      <c r="B11">
        <f>IF((ROWS($B$7:B10)+1)/12&gt;Home!$D$10,"",ROWS($B$7:B10)+1)</f>
        <v>5</v>
      </c>
      <c r="C11" s="67">
        <f>IF(ISNUMBER(B11),Home!$D$12,"")</f>
        <v>1450.3336005068657</v>
      </c>
      <c r="D11" s="66">
        <f>IF(ISNUMBER(B11),IPMT(Home!$D$9/12,'Payment Schedule'!B11,12*Home!$D$10,Home!$D$6,0,0),"")</f>
        <v>-616.57784214630908</v>
      </c>
      <c r="E11" s="66">
        <f>IF(ISNUMBER(B11),PPMT(Home!$D$9/12,'Payment Schedule'!B11,12*Home!$D$10,Home!$D$6,0,0),"")</f>
        <v>-489.7557583605564</v>
      </c>
      <c r="F11" s="66">
        <f>IF(ISNUMBER(B11),SUM($E$7:E11)*-1,"")</f>
        <v>2437.6064581529477</v>
      </c>
    </row>
    <row r="12" spans="2:8">
      <c r="B12">
        <f>IF((ROWS($B$7:B11)+1)/12&gt;Home!$D$10,"",ROWS($B$7:B11)+1)</f>
        <v>6</v>
      </c>
      <c r="C12" s="67">
        <f>IF(ISNUMBER(B12),Home!$D$12,"")</f>
        <v>1450.3336005068657</v>
      </c>
      <c r="D12" s="66">
        <f>IF(ISNUMBER(B12),IPMT(Home!$D$9/12,'Payment Schedule'!B12,12*Home!$D$10,Home!$D$6,0,0),"")</f>
        <v>-615.45548520006616</v>
      </c>
      <c r="E12" s="66">
        <f>IF(ISNUMBER(B12),PPMT(Home!$D$9/12,'Payment Schedule'!B12,12*Home!$D$10,Home!$D$6,0,0),"")</f>
        <v>-490.87811530679937</v>
      </c>
      <c r="F12" s="66">
        <f>IF(ISNUMBER(B12),SUM($E$7:E12)*-1,"")</f>
        <v>2928.484573459747</v>
      </c>
    </row>
    <row r="13" spans="2:8">
      <c r="B13">
        <f>IF((ROWS($B$7:B12)+1)/12&gt;Home!$D$10,"",ROWS($B$7:B12)+1)</f>
        <v>7</v>
      </c>
      <c r="C13" s="67">
        <f>IF(ISNUMBER(B13),Home!$D$12,"")</f>
        <v>1450.3336005068657</v>
      </c>
      <c r="D13" s="66">
        <f>IF(ISNUMBER(B13),IPMT(Home!$D$9/12,'Payment Schedule'!B13,12*Home!$D$10,Home!$D$6,0,0),"")</f>
        <v>-614.33055618582148</v>
      </c>
      <c r="E13" s="66">
        <f>IF(ISNUMBER(B13),PPMT(Home!$D$9/12,'Payment Schedule'!B13,12*Home!$D$10,Home!$D$6,0,0),"")</f>
        <v>-492.00304432104411</v>
      </c>
      <c r="F13" s="66">
        <f>IF(ISNUMBER(B13),SUM($E$7:E13)*-1,"")</f>
        <v>3420.487617780791</v>
      </c>
    </row>
    <row r="14" spans="2:8">
      <c r="B14">
        <f>IF((ROWS($B$7:B13)+1)/12&gt;Home!$D$10,"",ROWS($B$7:B13)+1)</f>
        <v>8</v>
      </c>
      <c r="C14" s="67">
        <f>IF(ISNUMBER(B14),Home!$D$12,"")</f>
        <v>1450.3336005068657</v>
      </c>
      <c r="D14" s="66">
        <f>IF(ISNUMBER(B14),IPMT(Home!$D$9/12,'Payment Schedule'!B14,12*Home!$D$10,Home!$D$6,0,0),"")</f>
        <v>-613.20304920925241</v>
      </c>
      <c r="E14" s="66">
        <f>IF(ISNUMBER(B14),PPMT(Home!$D$9/12,'Payment Schedule'!B14,12*Home!$D$10,Home!$D$6,0,0),"")</f>
        <v>-493.13055129761324</v>
      </c>
      <c r="F14" s="66">
        <f>IF(ISNUMBER(B14),SUM($E$7:E14)*-1,"")</f>
        <v>3913.6181690784042</v>
      </c>
    </row>
    <row r="15" spans="2:8">
      <c r="B15">
        <f>IF((ROWS($B$7:B14)+1)/12&gt;Home!$D$10,"",ROWS($B$7:B14)+1)</f>
        <v>9</v>
      </c>
      <c r="C15" s="67">
        <f>IF(ISNUMBER(B15),Home!$D$12,"")</f>
        <v>1450.3336005068657</v>
      </c>
      <c r="D15" s="66">
        <f>IF(ISNUMBER(B15),IPMT(Home!$D$9/12,'Payment Schedule'!B15,12*Home!$D$10,Home!$D$6,0,0),"")</f>
        <v>-612.07295836252888</v>
      </c>
      <c r="E15" s="66">
        <f>IF(ISNUMBER(B15),PPMT(Home!$D$9/12,'Payment Schedule'!B15,12*Home!$D$10,Home!$D$6,0,0),"")</f>
        <v>-494.26064214433688</v>
      </c>
      <c r="F15" s="66">
        <f>IF(ISNUMBER(B15),SUM($E$7:E15)*-1,"")</f>
        <v>4407.8788112227412</v>
      </c>
    </row>
    <row r="16" spans="2:8">
      <c r="B16">
        <f>IF((ROWS($B$7:B15)+1)/12&gt;Home!$D$10,"",ROWS($B$7:B15)+1)</f>
        <v>10</v>
      </c>
      <c r="C16" s="67">
        <f>IF(ISNUMBER(B16),Home!$D$12,"")</f>
        <v>1450.3336005068657</v>
      </c>
      <c r="D16" s="66">
        <f>IF(ISNUMBER(B16),IPMT(Home!$D$9/12,'Payment Schedule'!B16,12*Home!$D$10,Home!$D$6,0,0),"")</f>
        <v>-610.94027772428137</v>
      </c>
      <c r="E16" s="66">
        <f>IF(ISNUMBER(B16),PPMT(Home!$D$9/12,'Payment Schedule'!B16,12*Home!$D$10,Home!$D$6,0,0),"")</f>
        <v>-495.39332278258433</v>
      </c>
      <c r="F16" s="66">
        <f>IF(ISNUMBER(B16),SUM($E$7:E16)*-1,"")</f>
        <v>4903.2721340053258</v>
      </c>
    </row>
    <row r="17" spans="2:6">
      <c r="B17">
        <f>IF((ROWS($B$7:B16)+1)/12&gt;Home!$D$10,"",ROWS($B$7:B16)+1)</f>
        <v>11</v>
      </c>
      <c r="C17" s="67">
        <f>IF(ISNUMBER(B17),Home!$D$12,"")</f>
        <v>1450.3336005068657</v>
      </c>
      <c r="D17" s="66">
        <f>IF(ISNUMBER(B17),IPMT(Home!$D$9/12,'Payment Schedule'!B17,12*Home!$D$10,Home!$D$6,0,0),"")</f>
        <v>-609.80500135957118</v>
      </c>
      <c r="E17" s="66">
        <f>IF(ISNUMBER(B17),PPMT(Home!$D$9/12,'Payment Schedule'!B17,12*Home!$D$10,Home!$D$6,0,0),"")</f>
        <v>-496.52859914729441</v>
      </c>
      <c r="F17" s="66">
        <f>IF(ISNUMBER(B17),SUM($E$7:E17)*-1,"")</f>
        <v>5399.8007331526205</v>
      </c>
    </row>
    <row r="18" spans="2:6">
      <c r="B18">
        <f>IF((ROWS($B$7:B17)+1)/12&gt;Home!$D$10,"",ROWS($B$7:B17)+1)</f>
        <v>12</v>
      </c>
      <c r="C18" s="67">
        <f>IF(ISNUMBER(B18),Home!$D$12,"")</f>
        <v>1450.3336005068657</v>
      </c>
      <c r="D18" s="66">
        <f>IF(ISNUMBER(B18),IPMT(Home!$D$9/12,'Payment Schedule'!B18,12*Home!$D$10,Home!$D$6,0,0),"")</f>
        <v>-608.66712331985877</v>
      </c>
      <c r="E18" s="66">
        <f>IF(ISNUMBER(B18),PPMT(Home!$D$9/12,'Payment Schedule'!B18,12*Home!$D$10,Home!$D$6,0,0),"")</f>
        <v>-497.66647718700699</v>
      </c>
      <c r="F18" s="66">
        <f>IF(ISNUMBER(B18),SUM($E$7:E18)*-1,"")</f>
        <v>5897.4672103396279</v>
      </c>
    </row>
    <row r="19" spans="2:6">
      <c r="B19">
        <f>IF((ROWS($B$7:B18)+1)/12&gt;Home!$D$10,"",ROWS($B$7:B18)+1)</f>
        <v>13</v>
      </c>
      <c r="C19" s="67">
        <f>IF(ISNUMBER(B19),Home!$D$12,"")</f>
        <v>1450.3336005068657</v>
      </c>
      <c r="D19" s="66">
        <f>IF(ISNUMBER(B19),IPMT(Home!$D$9/12,'Payment Schedule'!B19,12*Home!$D$10,Home!$D$6,0,0),"")</f>
        <v>-607.52663764297188</v>
      </c>
      <c r="E19" s="66">
        <f>IF(ISNUMBER(B19),PPMT(Home!$D$9/12,'Payment Schedule'!B19,12*Home!$D$10,Home!$D$6,0,0),"")</f>
        <v>-498.80696286389389</v>
      </c>
      <c r="F19" s="66">
        <f>IF(ISNUMBER(B19),SUM($E$7:E19)*-1,"")</f>
        <v>6396.274173203522</v>
      </c>
    </row>
    <row r="20" spans="2:6">
      <c r="B20">
        <f>IF((ROWS($B$7:B19)+1)/12&gt;Home!$D$10,"",ROWS($B$7:B19)+1)</f>
        <v>14</v>
      </c>
      <c r="C20" s="67">
        <f>IF(ISNUMBER(B20),Home!$D$12,"")</f>
        <v>1450.3336005068657</v>
      </c>
      <c r="D20" s="66">
        <f>IF(ISNUMBER(B20),IPMT(Home!$D$9/12,'Payment Schedule'!B20,12*Home!$D$10,Home!$D$6,0,0),"")</f>
        <v>-606.38353835307532</v>
      </c>
      <c r="E20" s="66">
        <f>IF(ISNUMBER(B20),PPMT(Home!$D$9/12,'Payment Schedule'!B20,12*Home!$D$10,Home!$D$6,0,0),"")</f>
        <v>-499.95006215379027</v>
      </c>
      <c r="F20" s="66">
        <f>IF(ISNUMBER(B20),SUM($E$7:E20)*-1,"")</f>
        <v>6896.224235357312</v>
      </c>
    </row>
    <row r="21" spans="2:6">
      <c r="B21">
        <f>IF((ROWS($B$7:B20)+1)/12&gt;Home!$D$10,"",ROWS($B$7:B20)+1)</f>
        <v>15</v>
      </c>
      <c r="C21" s="67">
        <f>IF(ISNUMBER(B21),Home!$D$12,"")</f>
        <v>1450.3336005068657</v>
      </c>
      <c r="D21" s="66">
        <f>IF(ISNUMBER(B21),IPMT(Home!$D$9/12,'Payment Schedule'!B21,12*Home!$D$10,Home!$D$6,0,0),"")</f>
        <v>-605.23781946063968</v>
      </c>
      <c r="E21" s="66">
        <f>IF(ISNUMBER(B21),PPMT(Home!$D$9/12,'Payment Schedule'!B21,12*Home!$D$10,Home!$D$6,0,0),"")</f>
        <v>-501.09578104622602</v>
      </c>
      <c r="F21" s="66">
        <f>IF(ISNUMBER(B21),SUM($E$7:E21)*-1,"")</f>
        <v>7397.3200164035379</v>
      </c>
    </row>
    <row r="22" spans="2:6">
      <c r="B22">
        <f>IF((ROWS($B$7:B21)+1)/12&gt;Home!$D$10,"",ROWS($B$7:B21)+1)</f>
        <v>16</v>
      </c>
      <c r="C22" s="67">
        <f>IF(ISNUMBER(B22),Home!$D$12,"")</f>
        <v>1450.3336005068657</v>
      </c>
      <c r="D22" s="66">
        <f>IF(ISNUMBER(B22),IPMT(Home!$D$9/12,'Payment Schedule'!B22,12*Home!$D$10,Home!$D$6,0,0),"")</f>
        <v>-604.08947496240864</v>
      </c>
      <c r="E22" s="66">
        <f>IF(ISNUMBER(B22),PPMT(Home!$D$9/12,'Payment Schedule'!B22,12*Home!$D$10,Home!$D$6,0,0),"")</f>
        <v>-502.24412554445701</v>
      </c>
      <c r="F22" s="66">
        <f>IF(ISNUMBER(B22),SUM($E$7:E22)*-1,"")</f>
        <v>7899.5641419479953</v>
      </c>
    </row>
    <row r="23" spans="2:6">
      <c r="B23">
        <f>IF((ROWS($B$7:B22)+1)/12&gt;Home!$D$10,"",ROWS($B$7:B22)+1)</f>
        <v>17</v>
      </c>
      <c r="C23" s="67">
        <f>IF(ISNUMBER(B23),Home!$D$12,"")</f>
        <v>1450.3336005068657</v>
      </c>
      <c r="D23" s="66">
        <f>IF(ISNUMBER(B23),IPMT(Home!$D$9/12,'Payment Schedule'!B23,12*Home!$D$10,Home!$D$6,0,0),"")</f>
        <v>-602.9384988413691</v>
      </c>
      <c r="E23" s="66">
        <f>IF(ISNUMBER(B23),PPMT(Home!$D$9/12,'Payment Schedule'!B23,12*Home!$D$10,Home!$D$6,0,0),"")</f>
        <v>-503.39510166549638</v>
      </c>
      <c r="F23" s="66">
        <f>IF(ISNUMBER(B23),SUM($E$7:E23)*-1,"")</f>
        <v>8402.9592436134917</v>
      </c>
    </row>
    <row r="24" spans="2:6">
      <c r="B24">
        <f>IF((ROWS($B$7:B23)+1)/12&gt;Home!$D$10,"",ROWS($B$7:B23)+1)</f>
        <v>18</v>
      </c>
      <c r="C24" s="67">
        <f>IF(ISNUMBER(B24),Home!$D$12,"")</f>
        <v>1450.3336005068657</v>
      </c>
      <c r="D24" s="66">
        <f>IF(ISNUMBER(B24),IPMT(Home!$D$9/12,'Payment Schedule'!B24,12*Home!$D$10,Home!$D$6,0,0),"")</f>
        <v>-601.78488506671908</v>
      </c>
      <c r="E24" s="66">
        <f>IF(ISNUMBER(B24),PPMT(Home!$D$9/12,'Payment Schedule'!B24,12*Home!$D$10,Home!$D$6,0,0),"")</f>
        <v>-504.5487154401464</v>
      </c>
      <c r="F24" s="66">
        <f>IF(ISNUMBER(B24),SUM($E$7:E24)*-1,"")</f>
        <v>8907.5079590536388</v>
      </c>
    </row>
    <row r="25" spans="2:6">
      <c r="B25">
        <f>IF((ROWS($B$7:B24)+1)/12&gt;Home!$D$10,"",ROWS($B$7:B24)+1)</f>
        <v>19</v>
      </c>
      <c r="C25" s="67">
        <f>IF(ISNUMBER(B25),Home!$D$12,"")</f>
        <v>1450.3336005068657</v>
      </c>
      <c r="D25" s="66">
        <f>IF(ISNUMBER(B25),IPMT(Home!$D$9/12,'Payment Schedule'!B25,12*Home!$D$10,Home!$D$6,0,0),"")</f>
        <v>-600.62862759383552</v>
      </c>
      <c r="E25" s="66">
        <f>IF(ISNUMBER(B25),PPMT(Home!$D$9/12,'Payment Schedule'!B25,12*Home!$D$10,Home!$D$6,0,0),"")</f>
        <v>-505.70497291303008</v>
      </c>
      <c r="F25" s="66">
        <f>IF(ISNUMBER(B25),SUM($E$7:E25)*-1,"")</f>
        <v>9413.2129319666692</v>
      </c>
    </row>
    <row r="26" spans="2:6">
      <c r="B26">
        <f>IF((ROWS($B$7:B25)+1)/12&gt;Home!$D$10,"",ROWS($B$7:B25)+1)</f>
        <v>20</v>
      </c>
      <c r="C26" s="67">
        <f>IF(ISNUMBER(B26),Home!$D$12,"")</f>
        <v>1450.3336005068657</v>
      </c>
      <c r="D26" s="66">
        <f>IF(ISNUMBER(B26),IPMT(Home!$D$9/12,'Payment Schedule'!B26,12*Home!$D$10,Home!$D$6,0,0),"")</f>
        <v>-599.46972036424302</v>
      </c>
      <c r="E26" s="66">
        <f>IF(ISNUMBER(B26),PPMT(Home!$D$9/12,'Payment Schedule'!B26,12*Home!$D$10,Home!$D$6,0,0),"")</f>
        <v>-506.86388014262252</v>
      </c>
      <c r="F26" s="66">
        <f>IF(ISNUMBER(B26),SUM($E$7:E26)*-1,"")</f>
        <v>9920.0768121092915</v>
      </c>
    </row>
    <row r="27" spans="2:6">
      <c r="B27">
        <f>IF((ROWS($B$7:B26)+1)/12&gt;Home!$D$10,"",ROWS($B$7:B26)+1)</f>
        <v>21</v>
      </c>
      <c r="C27" s="67">
        <f>IF(ISNUMBER(B27),Home!$D$12,"")</f>
        <v>1450.3336005068657</v>
      </c>
      <c r="D27" s="66">
        <f>IF(ISNUMBER(B27),IPMT(Home!$D$9/12,'Payment Schedule'!B27,12*Home!$D$10,Home!$D$6,0,0),"")</f>
        <v>-598.30815730558299</v>
      </c>
      <c r="E27" s="66">
        <f>IF(ISNUMBER(B27),PPMT(Home!$D$9/12,'Payment Schedule'!B27,12*Home!$D$10,Home!$D$6,0,0),"")</f>
        <v>-508.02544320128271</v>
      </c>
      <c r="F27" s="66">
        <f>IF(ISNUMBER(B27),SUM($E$7:E27)*-1,"")</f>
        <v>10428.102255310574</v>
      </c>
    </row>
    <row r="28" spans="2:6">
      <c r="B28">
        <f>IF((ROWS($B$7:B27)+1)/12&gt;Home!$D$10,"",ROWS($B$7:B27)+1)</f>
        <v>22</v>
      </c>
      <c r="C28" s="67">
        <f>IF(ISNUMBER(B28),Home!$D$12,"")</f>
        <v>1450.3336005068657</v>
      </c>
      <c r="D28" s="66">
        <f>IF(ISNUMBER(B28),IPMT(Home!$D$9/12,'Payment Schedule'!B28,12*Home!$D$10,Home!$D$6,0,0),"")</f>
        <v>-597.14393233158</v>
      </c>
      <c r="E28" s="66">
        <f>IF(ISNUMBER(B28),PPMT(Home!$D$9/12,'Payment Schedule'!B28,12*Home!$D$10,Home!$D$6,0,0),"")</f>
        <v>-509.18966817528559</v>
      </c>
      <c r="F28" s="66">
        <f>IF(ISNUMBER(B28),SUM($E$7:E28)*-1,"")</f>
        <v>10937.29192348586</v>
      </c>
    </row>
    <row r="29" spans="2:6">
      <c r="B29">
        <f>IF((ROWS($B$7:B28)+1)/12&gt;Home!$D$10,"",ROWS($B$7:B28)+1)</f>
        <v>23</v>
      </c>
      <c r="C29" s="67">
        <f>IF(ISNUMBER(B29),Home!$D$12,"")</f>
        <v>1450.3336005068657</v>
      </c>
      <c r="D29" s="66">
        <f>IF(ISNUMBER(B29),IPMT(Home!$D$9/12,'Payment Schedule'!B29,12*Home!$D$10,Home!$D$6,0,0),"")</f>
        <v>-595.97703934201149</v>
      </c>
      <c r="E29" s="66">
        <f>IF(ISNUMBER(B29),PPMT(Home!$D$9/12,'Payment Schedule'!B29,12*Home!$D$10,Home!$D$6,0,0),"")</f>
        <v>-510.35656116485399</v>
      </c>
      <c r="F29" s="66">
        <f>IF(ISNUMBER(B29),SUM($E$7:E29)*-1,"")</f>
        <v>11447.648484650714</v>
      </c>
    </row>
    <row r="30" spans="2:6">
      <c r="B30">
        <f>IF((ROWS($B$7:B29)+1)/12&gt;Home!$D$10,"",ROWS($B$7:B29)+1)</f>
        <v>24</v>
      </c>
      <c r="C30" s="67">
        <f>IF(ISNUMBER(B30),Home!$D$12,"")</f>
        <v>1450.3336005068657</v>
      </c>
      <c r="D30" s="66">
        <f>IF(ISNUMBER(B30),IPMT(Home!$D$9/12,'Payment Schedule'!B30,12*Home!$D$10,Home!$D$6,0,0),"")</f>
        <v>-594.80747222267564</v>
      </c>
      <c r="E30" s="66">
        <f>IF(ISNUMBER(B30),PPMT(Home!$D$9/12,'Payment Schedule'!B30,12*Home!$D$10,Home!$D$6,0,0),"")</f>
        <v>-511.52612828419007</v>
      </c>
      <c r="F30" s="66">
        <f>IF(ISNUMBER(B30),SUM($E$7:E30)*-1,"")</f>
        <v>11959.174612934903</v>
      </c>
    </row>
    <row r="31" spans="2:6">
      <c r="B31">
        <f>IF((ROWS($B$7:B30)+1)/12&gt;Home!$D$10,"",ROWS($B$7:B30)+1)</f>
        <v>25</v>
      </c>
      <c r="C31" s="67">
        <f>IF(ISNUMBER(B31),Home!$D$12,"")</f>
        <v>1450.3336005068657</v>
      </c>
      <c r="D31" s="66">
        <f>IF(ISNUMBER(B31),IPMT(Home!$D$9/12,'Payment Schedule'!B31,12*Home!$D$10,Home!$D$6,0,0),"")</f>
        <v>-593.63522484535758</v>
      </c>
      <c r="E31" s="66">
        <f>IF(ISNUMBER(B31),PPMT(Home!$D$9/12,'Payment Schedule'!B31,12*Home!$D$10,Home!$D$6,0,0),"")</f>
        <v>-512.69837566150807</v>
      </c>
      <c r="F31" s="66">
        <f>IF(ISNUMBER(B31),SUM($E$7:E31)*-1,"")</f>
        <v>12471.872988596411</v>
      </c>
    </row>
    <row r="32" spans="2:6">
      <c r="B32">
        <f>IF((ROWS($B$7:B31)+1)/12&gt;Home!$D$10,"",ROWS($B$7:B31)+1)</f>
        <v>26</v>
      </c>
      <c r="C32" s="67">
        <f>IF(ISNUMBER(B32),Home!$D$12,"")</f>
        <v>1450.3336005068657</v>
      </c>
      <c r="D32" s="66">
        <f>IF(ISNUMBER(B32),IPMT(Home!$D$9/12,'Payment Schedule'!B32,12*Home!$D$10,Home!$D$6,0,0),"")</f>
        <v>-592.46029106779997</v>
      </c>
      <c r="E32" s="66">
        <f>IF(ISNUMBER(B32),PPMT(Home!$D$9/12,'Payment Schedule'!B32,12*Home!$D$10,Home!$D$6,0,0),"")</f>
        <v>-513.87330943906568</v>
      </c>
      <c r="F32" s="66">
        <f>IF(ISNUMBER(B32),SUM($E$7:E32)*-1,"")</f>
        <v>12985.746298035478</v>
      </c>
    </row>
    <row r="33" spans="2:6">
      <c r="B33">
        <f>IF((ROWS($B$7:B32)+1)/12&gt;Home!$D$10,"",ROWS($B$7:B32)+1)</f>
        <v>27</v>
      </c>
      <c r="C33" s="67">
        <f>IF(ISNUMBER(B33),Home!$D$12,"")</f>
        <v>1450.3336005068657</v>
      </c>
      <c r="D33" s="66">
        <f>IF(ISNUMBER(B33),IPMT(Home!$D$9/12,'Payment Schedule'!B33,12*Home!$D$10,Home!$D$6,0,0),"")</f>
        <v>-591.28266473366875</v>
      </c>
      <c r="E33" s="66">
        <f>IF(ISNUMBER(B33),PPMT(Home!$D$9/12,'Payment Schedule'!B33,12*Home!$D$10,Home!$D$6,0,0),"")</f>
        <v>-515.0509357731969</v>
      </c>
      <c r="F33" s="66">
        <f>IF(ISNUMBER(B33),SUM($E$7:E33)*-1,"")</f>
        <v>13500.797233808675</v>
      </c>
    </row>
    <row r="34" spans="2:6">
      <c r="B34">
        <f>IF((ROWS($B$7:B33)+1)/12&gt;Home!$D$10,"",ROWS($B$7:B33)+1)</f>
        <v>28</v>
      </c>
      <c r="C34" s="67">
        <f>IF(ISNUMBER(B34),Home!$D$12,"")</f>
        <v>1450.3336005068657</v>
      </c>
      <c r="D34" s="66">
        <f>IF(ISNUMBER(B34),IPMT(Home!$D$9/12,'Payment Schedule'!B34,12*Home!$D$10,Home!$D$6,0,0),"")</f>
        <v>-590.10233967252191</v>
      </c>
      <c r="E34" s="66">
        <f>IF(ISNUMBER(B34),PPMT(Home!$D$9/12,'Payment Schedule'!B34,12*Home!$D$10,Home!$D$6,0,0),"")</f>
        <v>-516.23126083434374</v>
      </c>
      <c r="F34" s="66">
        <f>IF(ISNUMBER(B34),SUM($E$7:E34)*-1,"")</f>
        <v>14017.028494643018</v>
      </c>
    </row>
    <row r="35" spans="2:6">
      <c r="B35">
        <f>IF((ROWS($B$7:B34)+1)/12&gt;Home!$D$10,"",ROWS($B$7:B34)+1)</f>
        <v>29</v>
      </c>
      <c r="C35" s="67">
        <f>IF(ISNUMBER(B35),Home!$D$12,"")</f>
        <v>1450.3336005068657</v>
      </c>
      <c r="D35" s="66">
        <f>IF(ISNUMBER(B35),IPMT(Home!$D$9/12,'Payment Schedule'!B35,12*Home!$D$10,Home!$D$6,0,0),"")</f>
        <v>-588.91930969977659</v>
      </c>
      <c r="E35" s="66">
        <f>IF(ISNUMBER(B35),PPMT(Home!$D$9/12,'Payment Schedule'!B35,12*Home!$D$10,Home!$D$6,0,0),"")</f>
        <v>-517.41429080708906</v>
      </c>
      <c r="F35" s="66">
        <f>IF(ISNUMBER(B35),SUM($E$7:E35)*-1,"")</f>
        <v>14534.442785450108</v>
      </c>
    </row>
    <row r="36" spans="2:6">
      <c r="B36">
        <f>IF((ROWS($B$7:B35)+1)/12&gt;Home!$D$10,"",ROWS($B$7:B35)+1)</f>
        <v>30</v>
      </c>
      <c r="C36" s="67">
        <f>IF(ISNUMBER(B36),Home!$D$12,"")</f>
        <v>1450.3336005068657</v>
      </c>
      <c r="D36" s="66">
        <f>IF(ISNUMBER(B36),IPMT(Home!$D$9/12,'Payment Schedule'!B36,12*Home!$D$10,Home!$D$6,0,0),"")</f>
        <v>-587.73356861667685</v>
      </c>
      <c r="E36" s="66">
        <f>IF(ISNUMBER(B36),PPMT(Home!$D$9/12,'Payment Schedule'!B36,12*Home!$D$10,Home!$D$6,0,0),"")</f>
        <v>-518.60003189018869</v>
      </c>
      <c r="F36" s="66">
        <f>IF(ISNUMBER(B36),SUM($E$7:E36)*-1,"")</f>
        <v>15053.042817340296</v>
      </c>
    </row>
    <row r="37" spans="2:6">
      <c r="B37">
        <f>IF((ROWS($B$7:B36)+1)/12&gt;Home!$D$10,"",ROWS($B$7:B36)+1)</f>
        <v>31</v>
      </c>
      <c r="C37" s="67">
        <f>IF(ISNUMBER(B37),Home!$D$12,"")</f>
        <v>1450.3336005068657</v>
      </c>
      <c r="D37" s="66">
        <f>IF(ISNUMBER(B37),IPMT(Home!$D$9/12,'Payment Schedule'!B37,12*Home!$D$10,Home!$D$6,0,0),"")</f>
        <v>-586.54511021026201</v>
      </c>
      <c r="E37" s="66">
        <f>IF(ISNUMBER(B37),PPMT(Home!$D$9/12,'Payment Schedule'!B37,12*Home!$D$10,Home!$D$6,0,0),"")</f>
        <v>-519.78849029660364</v>
      </c>
      <c r="F37" s="66">
        <f>IF(ISNUMBER(B37),SUM($E$7:E37)*-1,"")</f>
        <v>15572.8313076369</v>
      </c>
    </row>
    <row r="38" spans="2:6">
      <c r="B38">
        <f>IF((ROWS($B$7:B37)+1)/12&gt;Home!$D$10,"",ROWS($B$7:B37)+1)</f>
        <v>32</v>
      </c>
      <c r="C38" s="67">
        <f>IF(ISNUMBER(B38),Home!$D$12,"")</f>
        <v>1450.3336005068657</v>
      </c>
      <c r="D38" s="66">
        <f>IF(ISNUMBER(B38),IPMT(Home!$D$9/12,'Payment Schedule'!B38,12*Home!$D$10,Home!$D$6,0,0),"")</f>
        <v>-585.35392825333224</v>
      </c>
      <c r="E38" s="66">
        <f>IF(ISNUMBER(B38),PPMT(Home!$D$9/12,'Payment Schedule'!B38,12*Home!$D$10,Home!$D$6,0,0),"")</f>
        <v>-520.97967225353341</v>
      </c>
      <c r="F38" s="66">
        <f>IF(ISNUMBER(B38),SUM($E$7:E38)*-1,"")</f>
        <v>16093.810979890433</v>
      </c>
    </row>
    <row r="39" spans="2:6">
      <c r="B39">
        <f>IF((ROWS($B$7:B38)+1)/12&gt;Home!$D$10,"",ROWS($B$7:B38)+1)</f>
        <v>33</v>
      </c>
      <c r="C39" s="67">
        <f>IF(ISNUMBER(B39),Home!$D$12,"")</f>
        <v>1450.3336005068657</v>
      </c>
      <c r="D39" s="66">
        <f>IF(ISNUMBER(B39),IPMT(Home!$D$9/12,'Payment Schedule'!B39,12*Home!$D$10,Home!$D$6,0,0),"")</f>
        <v>-584.16001650441785</v>
      </c>
      <c r="E39" s="66">
        <f>IF(ISNUMBER(B39),PPMT(Home!$D$9/12,'Payment Schedule'!B39,12*Home!$D$10,Home!$D$6,0,0),"")</f>
        <v>-522.1735840024478</v>
      </c>
      <c r="F39" s="66">
        <f>IF(ISNUMBER(B39),SUM($E$7:E39)*-1,"")</f>
        <v>16615.984563892882</v>
      </c>
    </row>
    <row r="40" spans="2:6">
      <c r="B40">
        <f>IF((ROWS($B$7:B39)+1)/12&gt;Home!$D$10,"",ROWS($B$7:B39)+1)</f>
        <v>34</v>
      </c>
      <c r="C40" s="67">
        <f>IF(ISNUMBER(B40),Home!$D$12,"")</f>
        <v>1450.3336005068657</v>
      </c>
      <c r="D40" s="66">
        <f>IF(ISNUMBER(B40),IPMT(Home!$D$9/12,'Payment Schedule'!B40,12*Home!$D$10,Home!$D$6,0,0),"")</f>
        <v>-582.96336870774564</v>
      </c>
      <c r="E40" s="66">
        <f>IF(ISNUMBER(B40),PPMT(Home!$D$9/12,'Payment Schedule'!B40,12*Home!$D$10,Home!$D$6,0,0),"")</f>
        <v>-523.37023179912001</v>
      </c>
      <c r="F40" s="66">
        <f>IF(ISNUMBER(B40),SUM($E$7:E40)*-1,"")</f>
        <v>17139.354795692001</v>
      </c>
    </row>
    <row r="41" spans="2:6">
      <c r="B41">
        <f>IF((ROWS($B$7:B40)+1)/12&gt;Home!$D$10,"",ROWS($B$7:B40)+1)</f>
        <v>35</v>
      </c>
      <c r="C41" s="67">
        <f>IF(ISNUMBER(B41),Home!$D$12,"")</f>
        <v>1450.3336005068657</v>
      </c>
      <c r="D41" s="66">
        <f>IF(ISNUMBER(B41),IPMT(Home!$D$9/12,'Payment Schedule'!B41,12*Home!$D$10,Home!$D$6,0,0),"")</f>
        <v>-581.76397859320593</v>
      </c>
      <c r="E41" s="66">
        <f>IF(ISNUMBER(B41),PPMT(Home!$D$9/12,'Payment Schedule'!B41,12*Home!$D$10,Home!$D$6,0,0),"")</f>
        <v>-524.56962191365972</v>
      </c>
      <c r="F41" s="66">
        <f>IF(ISNUMBER(B41),SUM($E$7:E41)*-1,"")</f>
        <v>17663.92441760566</v>
      </c>
    </row>
    <row r="42" spans="2:6">
      <c r="B42">
        <f>IF((ROWS($B$7:B41)+1)/12&gt;Home!$D$10,"",ROWS($B$7:B41)+1)</f>
        <v>36</v>
      </c>
      <c r="C42" s="67">
        <f>IF(ISNUMBER(B42),Home!$D$12,"")</f>
        <v>1450.3336005068657</v>
      </c>
      <c r="D42" s="66">
        <f>IF(ISNUMBER(B42),IPMT(Home!$D$9/12,'Payment Schedule'!B42,12*Home!$D$10,Home!$D$6,0,0),"")</f>
        <v>-580.56183987632051</v>
      </c>
      <c r="E42" s="66">
        <f>IF(ISNUMBER(B42),PPMT(Home!$D$9/12,'Payment Schedule'!B42,12*Home!$D$10,Home!$D$6,0,0),"")</f>
        <v>-525.77176063054515</v>
      </c>
      <c r="F42" s="66">
        <f>IF(ISNUMBER(B42),SUM($E$7:E42)*-1,"")</f>
        <v>18189.696178236205</v>
      </c>
    </row>
    <row r="43" spans="2:6">
      <c r="B43">
        <f>IF((ROWS($B$7:B42)+1)/12&gt;Home!$D$10,"",ROWS($B$7:B42)+1)</f>
        <v>37</v>
      </c>
      <c r="C43" s="67">
        <f>IF(ISNUMBER(B43),Home!$D$12,"")</f>
        <v>1450.3336005068657</v>
      </c>
      <c r="D43" s="66">
        <f>IF(ISNUMBER(B43),IPMT(Home!$D$9/12,'Payment Schedule'!B43,12*Home!$D$10,Home!$D$6,0,0),"")</f>
        <v>-579.35694625820884</v>
      </c>
      <c r="E43" s="66">
        <f>IF(ISNUMBER(B43),PPMT(Home!$D$9/12,'Payment Schedule'!B43,12*Home!$D$10,Home!$D$6,0,0),"")</f>
        <v>-526.97665424865693</v>
      </c>
      <c r="F43" s="66">
        <f>IF(ISNUMBER(B43),SUM($E$7:E43)*-1,"")</f>
        <v>18716.672832484863</v>
      </c>
    </row>
    <row r="44" spans="2:6">
      <c r="B44">
        <f>IF((ROWS($B$7:B43)+1)/12&gt;Home!$D$10,"",ROWS($B$7:B43)+1)</f>
        <v>38</v>
      </c>
      <c r="C44" s="67">
        <f>IF(ISNUMBER(B44),Home!$D$12,"")</f>
        <v>1450.3336005068657</v>
      </c>
      <c r="D44" s="66">
        <f>IF(ISNUMBER(B44),IPMT(Home!$D$9/12,'Payment Schedule'!B44,12*Home!$D$10,Home!$D$6,0,0),"")</f>
        <v>-578.14929142555559</v>
      </c>
      <c r="E44" s="66">
        <f>IF(ISNUMBER(B44),PPMT(Home!$D$9/12,'Payment Schedule'!B44,12*Home!$D$10,Home!$D$6,0,0),"")</f>
        <v>-528.18430908130995</v>
      </c>
      <c r="F44" s="66">
        <f>IF(ISNUMBER(B44),SUM($E$7:E44)*-1,"")</f>
        <v>19244.857141566172</v>
      </c>
    </row>
    <row r="45" spans="2:6">
      <c r="B45">
        <f>IF((ROWS($B$7:B44)+1)/12&gt;Home!$D$10,"",ROWS($B$7:B44)+1)</f>
        <v>39</v>
      </c>
      <c r="C45" s="67">
        <f>IF(ISNUMBER(B45),Home!$D$12,"")</f>
        <v>1450.3336005068657</v>
      </c>
      <c r="D45" s="66">
        <f>IF(ISNUMBER(B45),IPMT(Home!$D$9/12,'Payment Schedule'!B45,12*Home!$D$10,Home!$D$6,0,0),"")</f>
        <v>-576.93886905057775</v>
      </c>
      <c r="E45" s="66">
        <f>IF(ISNUMBER(B45),PPMT(Home!$D$9/12,'Payment Schedule'!B45,12*Home!$D$10,Home!$D$6,0,0),"")</f>
        <v>-529.39473145628801</v>
      </c>
      <c r="F45" s="66">
        <f>IF(ISNUMBER(B45),SUM($E$7:E45)*-1,"")</f>
        <v>19774.251873022458</v>
      </c>
    </row>
    <row r="46" spans="2:6">
      <c r="B46">
        <f>IF((ROWS($B$7:B45)+1)/12&gt;Home!$D$10,"",ROWS($B$7:B45)+1)</f>
        <v>40</v>
      </c>
      <c r="C46" s="67">
        <f>IF(ISNUMBER(B46),Home!$D$12,"")</f>
        <v>1450.3336005068657</v>
      </c>
      <c r="D46" s="66">
        <f>IF(ISNUMBER(B46),IPMT(Home!$D$9/12,'Payment Schedule'!B46,12*Home!$D$10,Home!$D$6,0,0),"")</f>
        <v>-575.7256727909903</v>
      </c>
      <c r="E46" s="66">
        <f>IF(ISNUMBER(B46),PPMT(Home!$D$9/12,'Payment Schedule'!B46,12*Home!$D$10,Home!$D$6,0,0),"")</f>
        <v>-530.60792771587535</v>
      </c>
      <c r="F46" s="66">
        <f>IF(ISNUMBER(B46),SUM($E$7:E46)*-1,"")</f>
        <v>20304.859800738333</v>
      </c>
    </row>
    <row r="47" spans="2:6">
      <c r="B47">
        <f>IF((ROWS($B$7:B46)+1)/12&gt;Home!$D$10,"",ROWS($B$7:B46)+1)</f>
        <v>41</v>
      </c>
      <c r="C47" s="67">
        <f>IF(ISNUMBER(B47),Home!$D$12,"")</f>
        <v>1450.3336005068657</v>
      </c>
      <c r="D47" s="66">
        <f>IF(ISNUMBER(B47),IPMT(Home!$D$9/12,'Payment Schedule'!B47,12*Home!$D$10,Home!$D$6,0,0),"")</f>
        <v>-574.50969628997473</v>
      </c>
      <c r="E47" s="66">
        <f>IF(ISNUMBER(B47),PPMT(Home!$D$9/12,'Payment Schedule'!B47,12*Home!$D$10,Home!$D$6,0,0),"")</f>
        <v>-531.82390421689092</v>
      </c>
      <c r="F47" s="66">
        <f>IF(ISNUMBER(B47),SUM($E$7:E47)*-1,"")</f>
        <v>20836.683704955223</v>
      </c>
    </row>
    <row r="48" spans="2:6">
      <c r="B48">
        <f>IF((ROWS($B$7:B47)+1)/12&gt;Home!$D$10,"",ROWS($B$7:B47)+1)</f>
        <v>42</v>
      </c>
      <c r="C48" s="67">
        <f>IF(ISNUMBER(B48),Home!$D$12,"")</f>
        <v>1450.3336005068657</v>
      </c>
      <c r="D48" s="66">
        <f>IF(ISNUMBER(B48),IPMT(Home!$D$9/12,'Payment Schedule'!B48,12*Home!$D$10,Home!$D$6,0,0),"")</f>
        <v>-573.29093317614422</v>
      </c>
      <c r="E48" s="66">
        <f>IF(ISNUMBER(B48),PPMT(Home!$D$9/12,'Payment Schedule'!B48,12*Home!$D$10,Home!$D$6,0,0),"")</f>
        <v>-533.04266733072132</v>
      </c>
      <c r="F48" s="66">
        <f>IF(ISNUMBER(B48),SUM($E$7:E48)*-1,"")</f>
        <v>21369.726372285946</v>
      </c>
    </row>
    <row r="49" spans="2:6">
      <c r="B49">
        <f>IF((ROWS($B$7:B48)+1)/12&gt;Home!$D$10,"",ROWS($B$7:B48)+1)</f>
        <v>43</v>
      </c>
      <c r="C49" s="67">
        <f>IF(ISNUMBER(B49),Home!$D$12,"")</f>
        <v>1450.3336005068657</v>
      </c>
      <c r="D49" s="66">
        <f>IF(ISNUMBER(B49),IPMT(Home!$D$9/12,'Payment Schedule'!B49,12*Home!$D$10,Home!$D$6,0,0),"")</f>
        <v>-572.06937706351141</v>
      </c>
      <c r="E49" s="66">
        <f>IF(ISNUMBER(B49),PPMT(Home!$D$9/12,'Payment Schedule'!B49,12*Home!$D$10,Home!$D$6,0,0),"")</f>
        <v>-534.26422344335413</v>
      </c>
      <c r="F49" s="66">
        <f>IF(ISNUMBER(B49),SUM($E$7:E49)*-1,"")</f>
        <v>21903.990595729301</v>
      </c>
    </row>
    <row r="50" spans="2:6">
      <c r="B50">
        <f>IF((ROWS($B$7:B49)+1)/12&gt;Home!$D$10,"",ROWS($B$7:B49)+1)</f>
        <v>44</v>
      </c>
      <c r="C50" s="67">
        <f>IF(ISNUMBER(B50),Home!$D$12,"")</f>
        <v>1450.3336005068657</v>
      </c>
      <c r="D50" s="66">
        <f>IF(ISNUMBER(B50),IPMT(Home!$D$9/12,'Payment Schedule'!B50,12*Home!$D$10,Home!$D$6,0,0),"")</f>
        <v>-570.84502155145378</v>
      </c>
      <c r="E50" s="66">
        <f>IF(ISNUMBER(B50),PPMT(Home!$D$9/12,'Payment Schedule'!B50,12*Home!$D$10,Home!$D$6,0,0),"")</f>
        <v>-535.48857895541187</v>
      </c>
      <c r="F50" s="66">
        <f>IF(ISNUMBER(B50),SUM($E$7:E50)*-1,"")</f>
        <v>22439.479174684711</v>
      </c>
    </row>
    <row r="51" spans="2:6">
      <c r="B51">
        <f>IF((ROWS($B$7:B50)+1)/12&gt;Home!$D$10,"",ROWS($B$7:B50)+1)</f>
        <v>45</v>
      </c>
      <c r="C51" s="67">
        <f>IF(ISNUMBER(B51),Home!$D$12,"")</f>
        <v>1450.3336005068657</v>
      </c>
      <c r="D51" s="66">
        <f>IF(ISNUMBER(B51),IPMT(Home!$D$9/12,'Payment Schedule'!B51,12*Home!$D$10,Home!$D$6,0,0),"")</f>
        <v>-569.61786022468073</v>
      </c>
      <c r="E51" s="66">
        <f>IF(ISNUMBER(B51),PPMT(Home!$D$9/12,'Payment Schedule'!B51,12*Home!$D$10,Home!$D$6,0,0),"")</f>
        <v>-536.7157402821847</v>
      </c>
      <c r="F51" s="66">
        <f>IF(ISNUMBER(B51),SUM($E$7:E51)*-1,"")</f>
        <v>22976.194914966894</v>
      </c>
    </row>
    <row r="52" spans="2:6">
      <c r="B52">
        <f>IF((ROWS($B$7:B51)+1)/12&gt;Home!$D$10,"",ROWS($B$7:B51)+1)</f>
        <v>46</v>
      </c>
      <c r="C52" s="67">
        <f>IF(ISNUMBER(B52),Home!$D$12,"")</f>
        <v>1450.3336005068657</v>
      </c>
      <c r="D52" s="66">
        <f>IF(ISNUMBER(B52),IPMT(Home!$D$9/12,'Payment Schedule'!B52,12*Home!$D$10,Home!$D$6,0,0),"")</f>
        <v>-568.38788665320101</v>
      </c>
      <c r="E52" s="66">
        <f>IF(ISNUMBER(B52),PPMT(Home!$D$9/12,'Payment Schedule'!B52,12*Home!$D$10,Home!$D$6,0,0),"")</f>
        <v>-537.94571385366464</v>
      </c>
      <c r="F52" s="66">
        <f>IF(ISNUMBER(B52),SUM($E$7:E52)*-1,"")</f>
        <v>23514.140628820558</v>
      </c>
    </row>
    <row r="53" spans="2:6">
      <c r="B53">
        <f>IF((ROWS($B$7:B52)+1)/12&gt;Home!$D$10,"",ROWS($B$7:B52)+1)</f>
        <v>47</v>
      </c>
      <c r="C53" s="67">
        <f>IF(ISNUMBER(B53),Home!$D$12,"")</f>
        <v>1450.3336005068657</v>
      </c>
      <c r="D53" s="66">
        <f>IF(ISNUMBER(B53),IPMT(Home!$D$9/12,'Payment Schedule'!B53,12*Home!$D$10,Home!$D$6,0,0),"")</f>
        <v>-567.1550943922864</v>
      </c>
      <c r="E53" s="66">
        <f>IF(ISNUMBER(B53),PPMT(Home!$D$9/12,'Payment Schedule'!B53,12*Home!$D$10,Home!$D$6,0,0),"")</f>
        <v>-539.17850611457925</v>
      </c>
      <c r="F53" s="66">
        <f>IF(ISNUMBER(B53),SUM($E$7:E53)*-1,"")</f>
        <v>24053.319134935136</v>
      </c>
    </row>
    <row r="54" spans="2:6">
      <c r="B54">
        <f>IF((ROWS($B$7:B53)+1)/12&gt;Home!$D$10,"",ROWS($B$7:B53)+1)</f>
        <v>48</v>
      </c>
      <c r="C54" s="67">
        <f>IF(ISNUMBER(B54),Home!$D$12,"")</f>
        <v>1450.3336005068657</v>
      </c>
      <c r="D54" s="66">
        <f>IF(ISNUMBER(B54),IPMT(Home!$D$9/12,'Payment Schedule'!B54,12*Home!$D$10,Home!$D$6,0,0),"")</f>
        <v>-565.91947698244041</v>
      </c>
      <c r="E54" s="66">
        <f>IF(ISNUMBER(B54),PPMT(Home!$D$9/12,'Payment Schedule'!B54,12*Home!$D$10,Home!$D$6,0,0),"")</f>
        <v>-540.41412352442524</v>
      </c>
      <c r="F54" s="66">
        <f>IF(ISNUMBER(B54),SUM($E$7:E54)*-1,"")</f>
        <v>24593.733258459561</v>
      </c>
    </row>
    <row r="55" spans="2:6">
      <c r="B55">
        <f>IF((ROWS($B$7:B54)+1)/12&gt;Home!$D$10,"",ROWS($B$7:B54)+1)</f>
        <v>49</v>
      </c>
      <c r="C55" s="67">
        <f>IF(ISNUMBER(B55),Home!$D$12,"")</f>
        <v>1450.3336005068657</v>
      </c>
      <c r="D55" s="66">
        <f>IF(ISNUMBER(B55),IPMT(Home!$D$9/12,'Payment Schedule'!B55,12*Home!$D$10,Home!$D$6,0,0),"")</f>
        <v>-564.68102794936374</v>
      </c>
      <c r="E55" s="66">
        <f>IF(ISNUMBER(B55),PPMT(Home!$D$9/12,'Payment Schedule'!B55,12*Home!$D$10,Home!$D$6,0,0),"")</f>
        <v>-541.65257255750203</v>
      </c>
      <c r="F55" s="66">
        <f>IF(ISNUMBER(B55),SUM($E$7:E55)*-1,"")</f>
        <v>25135.385831017062</v>
      </c>
    </row>
    <row r="56" spans="2:6">
      <c r="B56">
        <f>IF((ROWS($B$7:B55)+1)/12&gt;Home!$D$10,"",ROWS($B$7:B55)+1)</f>
        <v>50</v>
      </c>
      <c r="C56" s="67">
        <f>IF(ISNUMBER(B56),Home!$D$12,"")</f>
        <v>1450.3336005068657</v>
      </c>
      <c r="D56" s="66">
        <f>IF(ISNUMBER(B56),IPMT(Home!$D$9/12,'Payment Schedule'!B56,12*Home!$D$10,Home!$D$6,0,0),"")</f>
        <v>-563.43974080391922</v>
      </c>
      <c r="E56" s="66">
        <f>IF(ISNUMBER(B56),PPMT(Home!$D$9/12,'Payment Schedule'!B56,12*Home!$D$10,Home!$D$6,0,0),"")</f>
        <v>-542.89385970294632</v>
      </c>
      <c r="F56" s="66">
        <f>IF(ISNUMBER(B56),SUM($E$7:E56)*-1,"")</f>
        <v>25678.279690720006</v>
      </c>
    </row>
    <row r="57" spans="2:6">
      <c r="B57">
        <f>IF((ROWS($B$7:B56)+1)/12&gt;Home!$D$10,"",ROWS($B$7:B56)+1)</f>
        <v>51</v>
      </c>
      <c r="C57" s="67">
        <f>IF(ISNUMBER(B57),Home!$D$12,"")</f>
        <v>1450.3336005068657</v>
      </c>
      <c r="D57" s="66">
        <f>IF(ISNUMBER(B57),IPMT(Home!$D$9/12,'Payment Schedule'!B57,12*Home!$D$10,Home!$D$6,0,0),"")</f>
        <v>-562.19560904210005</v>
      </c>
      <c r="E57" s="66">
        <f>IF(ISNUMBER(B57),PPMT(Home!$D$9/12,'Payment Schedule'!B57,12*Home!$D$10,Home!$D$6,0,0),"")</f>
        <v>-544.13799146476549</v>
      </c>
      <c r="F57" s="66">
        <f>IF(ISNUMBER(B57),SUM($E$7:E57)*-1,"")</f>
        <v>26222.417682184772</v>
      </c>
    </row>
    <row r="58" spans="2:6">
      <c r="B58">
        <f>IF((ROWS($B$7:B57)+1)/12&gt;Home!$D$10,"",ROWS($B$7:B57)+1)</f>
        <v>52</v>
      </c>
      <c r="C58" s="67">
        <f>IF(ISNUMBER(B58),Home!$D$12,"")</f>
        <v>1450.3336005068657</v>
      </c>
      <c r="D58" s="66">
        <f>IF(ISNUMBER(B58),IPMT(Home!$D$9/12,'Payment Schedule'!B58,12*Home!$D$10,Home!$D$6,0,0),"")</f>
        <v>-560.94862614499323</v>
      </c>
      <c r="E58" s="66">
        <f>IF(ISNUMBER(B58),PPMT(Home!$D$9/12,'Payment Schedule'!B58,12*Home!$D$10,Home!$D$6,0,0),"")</f>
        <v>-545.38497436187231</v>
      </c>
      <c r="F58" s="66">
        <f>IF(ISNUMBER(B58),SUM($E$7:E58)*-1,"")</f>
        <v>26767.802656546646</v>
      </c>
    </row>
    <row r="59" spans="2:6">
      <c r="B59">
        <f>IF((ROWS($B$7:B58)+1)/12&gt;Home!$D$10,"",ROWS($B$7:B58)+1)</f>
        <v>53</v>
      </c>
      <c r="C59" s="67">
        <f>IF(ISNUMBER(B59),Home!$D$12,"")</f>
        <v>1450.3336005068657</v>
      </c>
      <c r="D59" s="66">
        <f>IF(ISNUMBER(B59),IPMT(Home!$D$9/12,'Payment Schedule'!B59,12*Home!$D$10,Home!$D$6,0,0),"")</f>
        <v>-559.69878557874745</v>
      </c>
      <c r="E59" s="66">
        <f>IF(ISNUMBER(B59),PPMT(Home!$D$9/12,'Payment Schedule'!B59,12*Home!$D$10,Home!$D$6,0,0),"")</f>
        <v>-546.63481492811832</v>
      </c>
      <c r="F59" s="66">
        <f>IF(ISNUMBER(B59),SUM($E$7:E59)*-1,"")</f>
        <v>27314.437471474765</v>
      </c>
    </row>
    <row r="60" spans="2:6">
      <c r="B60">
        <f>IF((ROWS($B$7:B59)+1)/12&gt;Home!$D$10,"",ROWS($B$7:B59)+1)</f>
        <v>54</v>
      </c>
      <c r="C60" s="67">
        <f>IF(ISNUMBER(B60),Home!$D$12,"")</f>
        <v>1450.3336005068657</v>
      </c>
      <c r="D60" s="66">
        <f>IF(ISNUMBER(B60),IPMT(Home!$D$9/12,'Payment Schedule'!B60,12*Home!$D$10,Home!$D$6,0,0),"")</f>
        <v>-558.44608079453712</v>
      </c>
      <c r="E60" s="66">
        <f>IF(ISNUMBER(B60),PPMT(Home!$D$9/12,'Payment Schedule'!B60,12*Home!$D$10,Home!$D$6,0,0),"")</f>
        <v>-547.88751971232853</v>
      </c>
      <c r="F60" s="66">
        <f>IF(ISNUMBER(B60),SUM($E$7:E60)*-1,"")</f>
        <v>27862.324991187092</v>
      </c>
    </row>
    <row r="61" spans="2:6">
      <c r="B61">
        <f>IF((ROWS($B$7:B60)+1)/12&gt;Home!$D$10,"",ROWS($B$7:B60)+1)</f>
        <v>55</v>
      </c>
      <c r="C61" s="67">
        <f>IF(ISNUMBER(B61),Home!$D$12,"")</f>
        <v>1450.3336005068657</v>
      </c>
      <c r="D61" s="66">
        <f>IF(ISNUMBER(B61),IPMT(Home!$D$9/12,'Payment Schedule'!B61,12*Home!$D$10,Home!$D$6,0,0),"")</f>
        <v>-557.19050522852956</v>
      </c>
      <c r="E61" s="66">
        <f>IF(ISNUMBER(B61),PPMT(Home!$D$9/12,'Payment Schedule'!B61,12*Home!$D$10,Home!$D$6,0,0),"")</f>
        <v>-549.14309527833598</v>
      </c>
      <c r="F61" s="66">
        <f>IF(ISNUMBER(B61),SUM($E$7:E61)*-1,"")</f>
        <v>28411.468086465429</v>
      </c>
    </row>
    <row r="62" spans="2:6">
      <c r="B62">
        <f>IF((ROWS($B$7:B61)+1)/12&gt;Home!$D$10,"",ROWS($B$7:B61)+1)</f>
        <v>56</v>
      </c>
      <c r="C62" s="67">
        <f>IF(ISNUMBER(B62),Home!$D$12,"")</f>
        <v>1450.3336005068657</v>
      </c>
      <c r="D62" s="66">
        <f>IF(ISNUMBER(B62),IPMT(Home!$D$9/12,'Payment Schedule'!B62,12*Home!$D$10,Home!$D$6,0,0),"")</f>
        <v>-555.93205230185015</v>
      </c>
      <c r="E62" s="66">
        <f>IF(ISNUMBER(B62),PPMT(Home!$D$9/12,'Payment Schedule'!B62,12*Home!$D$10,Home!$D$6,0,0),"")</f>
        <v>-550.40154820501539</v>
      </c>
      <c r="F62" s="66">
        <f>IF(ISNUMBER(B62),SUM($E$7:E62)*-1,"")</f>
        <v>28961.869634670446</v>
      </c>
    </row>
    <row r="63" spans="2:6">
      <c r="B63">
        <f>IF((ROWS($B$7:B62)+1)/12&gt;Home!$D$10,"",ROWS($B$7:B62)+1)</f>
        <v>57</v>
      </c>
      <c r="C63" s="67">
        <f>IF(ISNUMBER(B63),Home!$D$12,"")</f>
        <v>1450.3336005068657</v>
      </c>
      <c r="D63" s="66">
        <f>IF(ISNUMBER(B63),IPMT(Home!$D$9/12,'Payment Schedule'!B63,12*Home!$D$10,Home!$D$6,0,0),"")</f>
        <v>-554.67071542054691</v>
      </c>
      <c r="E63" s="66">
        <f>IF(ISNUMBER(B63),PPMT(Home!$D$9/12,'Payment Schedule'!B63,12*Home!$D$10,Home!$D$6,0,0),"")</f>
        <v>-551.66288508631874</v>
      </c>
      <c r="F63" s="66">
        <f>IF(ISNUMBER(B63),SUM($E$7:E63)*-1,"")</f>
        <v>29513.532519756765</v>
      </c>
    </row>
    <row r="64" spans="2:6">
      <c r="B64">
        <f>IF((ROWS($B$7:B63)+1)/12&gt;Home!$D$10,"",ROWS($B$7:B63)+1)</f>
        <v>58</v>
      </c>
      <c r="C64" s="67">
        <f>IF(ISNUMBER(B64),Home!$D$12,"")</f>
        <v>1450.3336005068657</v>
      </c>
      <c r="D64" s="66">
        <f>IF(ISNUMBER(B64),IPMT(Home!$D$9/12,'Payment Schedule'!B64,12*Home!$D$10,Home!$D$6,0,0),"")</f>
        <v>-553.40648797555741</v>
      </c>
      <c r="E64" s="66">
        <f>IF(ISNUMBER(B64),PPMT(Home!$D$9/12,'Payment Schedule'!B64,12*Home!$D$10,Home!$D$6,0,0),"")</f>
        <v>-552.92711253130813</v>
      </c>
      <c r="F64" s="66">
        <f>IF(ISNUMBER(B64),SUM($E$7:E64)*-1,"")</f>
        <v>30066.459632288075</v>
      </c>
    </row>
    <row r="65" spans="2:6">
      <c r="B65">
        <f>IF((ROWS($B$7:B64)+1)/12&gt;Home!$D$10,"",ROWS($B$7:B64)+1)</f>
        <v>59</v>
      </c>
      <c r="C65" s="67">
        <f>IF(ISNUMBER(B65),Home!$D$12,"")</f>
        <v>1450.3336005068657</v>
      </c>
      <c r="D65" s="66">
        <f>IF(ISNUMBER(B65),IPMT(Home!$D$9/12,'Payment Schedule'!B65,12*Home!$D$10,Home!$D$6,0,0),"")</f>
        <v>-552.13936334267328</v>
      </c>
      <c r="E65" s="66">
        <f>IF(ISNUMBER(B65),PPMT(Home!$D$9/12,'Payment Schedule'!B65,12*Home!$D$10,Home!$D$6,0,0),"")</f>
        <v>-554.19423716419237</v>
      </c>
      <c r="F65" s="66">
        <f>IF(ISNUMBER(B65),SUM($E$7:E65)*-1,"")</f>
        <v>30620.653869452268</v>
      </c>
    </row>
    <row r="66" spans="2:6">
      <c r="B66">
        <f>IF((ROWS($B$7:B65)+1)/12&gt;Home!$D$10,"",ROWS($B$7:B65)+1)</f>
        <v>60</v>
      </c>
      <c r="C66" s="67">
        <f>IF(ISNUMBER(B66),Home!$D$12,"")</f>
        <v>1450.3336005068657</v>
      </c>
      <c r="D66" s="66">
        <f>IF(ISNUMBER(B66),IPMT(Home!$D$9/12,'Payment Schedule'!B66,12*Home!$D$10,Home!$D$6,0,0),"")</f>
        <v>-550.86933488250531</v>
      </c>
      <c r="E66" s="66">
        <f>IF(ISNUMBER(B66),PPMT(Home!$D$9/12,'Payment Schedule'!B66,12*Home!$D$10,Home!$D$6,0,0),"")</f>
        <v>-555.46426562436022</v>
      </c>
      <c r="F66" s="66">
        <f>IF(ISNUMBER(B66),SUM($E$7:E66)*-1,"")</f>
        <v>31176.118135076627</v>
      </c>
    </row>
    <row r="67" spans="2:6">
      <c r="B67">
        <f>IF((ROWS($B$7:B66)+1)/12&gt;Home!$D$10,"",ROWS($B$7:B66)+1)</f>
        <v>61</v>
      </c>
      <c r="C67" s="67">
        <f>IF(ISNUMBER(B67),Home!$D$12,"")</f>
        <v>1450.3336005068657</v>
      </c>
      <c r="D67" s="66">
        <f>IF(ISNUMBER(B67),IPMT(Home!$D$9/12,'Payment Schedule'!B67,12*Home!$D$10,Home!$D$6,0,0),"")</f>
        <v>-549.5963959404495</v>
      </c>
      <c r="E67" s="66">
        <f>IF(ISNUMBER(B67),PPMT(Home!$D$9/12,'Payment Schedule'!B67,12*Home!$D$10,Home!$D$6,0,0),"")</f>
        <v>-556.73720456641615</v>
      </c>
      <c r="F67" s="66">
        <f>IF(ISNUMBER(B67),SUM($E$7:E67)*-1,"")</f>
        <v>31732.855339643043</v>
      </c>
    </row>
    <row r="68" spans="2:6">
      <c r="B68">
        <f>IF((ROWS($B$7:B67)+1)/12&gt;Home!$D$10,"",ROWS($B$7:B67)+1)</f>
        <v>62</v>
      </c>
      <c r="C68" s="67">
        <f>IF(ISNUMBER(B68),Home!$D$12,"")</f>
        <v>1450.3336005068657</v>
      </c>
      <c r="D68" s="66">
        <f>IF(ISNUMBER(B68),IPMT(Home!$D$9/12,'Payment Schedule'!B68,12*Home!$D$10,Home!$D$6,0,0),"")</f>
        <v>-548.32053984665151</v>
      </c>
      <c r="E68" s="66">
        <f>IF(ISNUMBER(B68),PPMT(Home!$D$9/12,'Payment Schedule'!B68,12*Home!$D$10,Home!$D$6,0,0),"")</f>
        <v>-558.01306066021425</v>
      </c>
      <c r="F68" s="66">
        <f>IF(ISNUMBER(B68),SUM($E$7:E68)*-1,"")</f>
        <v>32290.868400303258</v>
      </c>
    </row>
    <row r="69" spans="2:6">
      <c r="B69">
        <f>IF((ROWS($B$7:B68)+1)/12&gt;Home!$D$10,"",ROWS($B$7:B68)+1)</f>
        <v>63</v>
      </c>
      <c r="C69" s="67">
        <f>IF(ISNUMBER(B69),Home!$D$12,"")</f>
        <v>1450.3336005068657</v>
      </c>
      <c r="D69" s="66">
        <f>IF(ISNUMBER(B69),IPMT(Home!$D$9/12,'Payment Schedule'!B69,12*Home!$D$10,Home!$D$6,0,0),"")</f>
        <v>-547.04175991597185</v>
      </c>
      <c r="E69" s="66">
        <f>IF(ISNUMBER(B69),PPMT(Home!$D$9/12,'Payment Schedule'!B69,12*Home!$D$10,Home!$D$6,0,0),"")</f>
        <v>-559.29184059089391</v>
      </c>
      <c r="F69" s="66">
        <f>IF(ISNUMBER(B69),SUM($E$7:E69)*-1,"")</f>
        <v>32850.160240894154</v>
      </c>
    </row>
    <row r="70" spans="2:6">
      <c r="B70">
        <f>IF((ROWS($B$7:B69)+1)/12&gt;Home!$D$10,"",ROWS($B$7:B69)+1)</f>
        <v>64</v>
      </c>
      <c r="C70" s="67">
        <f>IF(ISNUMBER(B70),Home!$D$12,"")</f>
        <v>1450.3336005068657</v>
      </c>
      <c r="D70" s="66">
        <f>IF(ISNUMBER(B70),IPMT(Home!$D$9/12,'Payment Schedule'!B70,12*Home!$D$10,Home!$D$6,0,0),"")</f>
        <v>-545.76004944795079</v>
      </c>
      <c r="E70" s="66">
        <f>IF(ISNUMBER(B70),PPMT(Home!$D$9/12,'Payment Schedule'!B70,12*Home!$D$10,Home!$D$6,0,0),"")</f>
        <v>-560.57355105891463</v>
      </c>
      <c r="F70" s="66">
        <f>IF(ISNUMBER(B70),SUM($E$7:E70)*-1,"")</f>
        <v>33410.733791953069</v>
      </c>
    </row>
    <row r="71" spans="2:6">
      <c r="B71">
        <f>IF((ROWS($B$7:B70)+1)/12&gt;Home!$D$10,"",ROWS($B$7:B70)+1)</f>
        <v>65</v>
      </c>
      <c r="C71" s="67">
        <f>IF(ISNUMBER(B71),Home!$D$12,"")</f>
        <v>1450.3336005068657</v>
      </c>
      <c r="D71" s="66">
        <f>IF(ISNUMBER(B71),IPMT(Home!$D$9/12,'Payment Schedule'!B71,12*Home!$D$10,Home!$D$6,0,0),"")</f>
        <v>-544.47540172677429</v>
      </c>
      <c r="E71" s="66">
        <f>IF(ISNUMBER(B71),PPMT(Home!$D$9/12,'Payment Schedule'!B71,12*Home!$D$10,Home!$D$6,0,0),"")</f>
        <v>-561.85819878009136</v>
      </c>
      <c r="F71" s="66">
        <f>IF(ISNUMBER(B71),SUM($E$7:E71)*-1,"")</f>
        <v>33972.591990733163</v>
      </c>
    </row>
    <row r="72" spans="2:6">
      <c r="B72">
        <f>IF((ROWS($B$7:B71)+1)/12&gt;Home!$D$10,"",ROWS($B$7:B71)+1)</f>
        <v>66</v>
      </c>
      <c r="C72" s="67">
        <f>IF(ISNUMBER(B72),Home!$D$12,"")</f>
        <v>1450.3336005068657</v>
      </c>
      <c r="D72" s="66">
        <f>IF(ISNUMBER(B72),IPMT(Home!$D$9/12,'Payment Schedule'!B72,12*Home!$D$10,Home!$D$6,0,0),"")</f>
        <v>-543.1878100212366</v>
      </c>
      <c r="E72" s="66">
        <f>IF(ISNUMBER(B72),PPMT(Home!$D$9/12,'Payment Schedule'!B72,12*Home!$D$10,Home!$D$6,0,0),"")</f>
        <v>-563.14579048562905</v>
      </c>
      <c r="F72" s="66">
        <f>IF(ISNUMBER(B72),SUM($E$7:E72)*-1,"")</f>
        <v>34535.737781218791</v>
      </c>
    </row>
    <row r="73" spans="2:6">
      <c r="B73">
        <f>IF((ROWS($B$7:B72)+1)/12&gt;Home!$D$10,"",ROWS($B$7:B72)+1)</f>
        <v>67</v>
      </c>
      <c r="C73" s="67">
        <f>IF(ISNUMBER(B73),Home!$D$12,"")</f>
        <v>1450.3336005068657</v>
      </c>
      <c r="D73" s="66">
        <f>IF(ISNUMBER(B73),IPMT(Home!$D$9/12,'Payment Schedule'!B73,12*Home!$D$10,Home!$D$6,0,0),"")</f>
        <v>-541.89726758470704</v>
      </c>
      <c r="E73" s="66">
        <f>IF(ISNUMBER(B73),PPMT(Home!$D$9/12,'Payment Schedule'!B73,12*Home!$D$10,Home!$D$6,0,0),"")</f>
        <v>-564.43633292215861</v>
      </c>
      <c r="F73" s="66">
        <f>IF(ISNUMBER(B73),SUM($E$7:E73)*-1,"")</f>
        <v>35100.174114140951</v>
      </c>
    </row>
    <row r="74" spans="2:6">
      <c r="B74">
        <f>IF((ROWS($B$7:B73)+1)/12&gt;Home!$D$10,"",ROWS($B$7:B73)+1)</f>
        <v>68</v>
      </c>
      <c r="C74" s="67">
        <f>IF(ISNUMBER(B74),Home!$D$12,"")</f>
        <v>1450.3336005068657</v>
      </c>
      <c r="D74" s="66">
        <f>IF(ISNUMBER(B74),IPMT(Home!$D$9/12,'Payment Schedule'!B74,12*Home!$D$10,Home!$D$6,0,0),"")</f>
        <v>-540.60376765509375</v>
      </c>
      <c r="E74" s="66">
        <f>IF(ISNUMBER(B74),PPMT(Home!$D$9/12,'Payment Schedule'!B74,12*Home!$D$10,Home!$D$6,0,0),"")</f>
        <v>-565.7298328517719</v>
      </c>
      <c r="F74" s="66">
        <f>IF(ISNUMBER(B74),SUM($E$7:E74)*-1,"")</f>
        <v>35665.903946992723</v>
      </c>
    </row>
    <row r="75" spans="2:6">
      <c r="B75">
        <f>IF((ROWS($B$7:B74)+1)/12&gt;Home!$D$10,"",ROWS($B$7:B74)+1)</f>
        <v>69</v>
      </c>
      <c r="C75" s="67">
        <f>IF(ISNUMBER(B75),Home!$D$12,"")</f>
        <v>1450.3336005068657</v>
      </c>
      <c r="D75" s="66">
        <f>IF(ISNUMBER(B75),IPMT(Home!$D$9/12,'Payment Schedule'!B75,12*Home!$D$10,Home!$D$6,0,0),"")</f>
        <v>-539.30730345480833</v>
      </c>
      <c r="E75" s="66">
        <f>IF(ISNUMBER(B75),PPMT(Home!$D$9/12,'Payment Schedule'!B75,12*Home!$D$10,Home!$D$6,0,0),"")</f>
        <v>-567.0262970520572</v>
      </c>
      <c r="F75" s="66">
        <f>IF(ISNUMBER(B75),SUM($E$7:E75)*-1,"")</f>
        <v>36232.930244044779</v>
      </c>
    </row>
    <row r="76" spans="2:6">
      <c r="B76">
        <f>IF((ROWS($B$7:B75)+1)/12&gt;Home!$D$10,"",ROWS($B$7:B75)+1)</f>
        <v>70</v>
      </c>
      <c r="C76" s="67">
        <f>IF(ISNUMBER(B76),Home!$D$12,"")</f>
        <v>1450.3336005068657</v>
      </c>
      <c r="D76" s="66">
        <f>IF(ISNUMBER(B76),IPMT(Home!$D$9/12,'Payment Schedule'!B76,12*Home!$D$10,Home!$D$6,0,0),"")</f>
        <v>-538.00786819073085</v>
      </c>
      <c r="E76" s="66">
        <f>IF(ISNUMBER(B76),PPMT(Home!$D$9/12,'Payment Schedule'!B76,12*Home!$D$10,Home!$D$6,0,0),"")</f>
        <v>-568.3257323161348</v>
      </c>
      <c r="F76" s="66">
        <f>IF(ISNUMBER(B76),SUM($E$7:E76)*-1,"")</f>
        <v>36801.255976360917</v>
      </c>
    </row>
    <row r="77" spans="2:6">
      <c r="B77">
        <f>IF((ROWS($B$7:B76)+1)/12&gt;Home!$D$10,"",ROWS($B$7:B76)+1)</f>
        <v>71</v>
      </c>
      <c r="C77" s="67">
        <f>IF(ISNUMBER(B77),Home!$D$12,"")</f>
        <v>1450.3336005068657</v>
      </c>
      <c r="D77" s="66">
        <f>IF(ISNUMBER(B77),IPMT(Home!$D$9/12,'Payment Schedule'!B77,12*Home!$D$10,Home!$D$6,0,0),"")</f>
        <v>-536.70545505417306</v>
      </c>
      <c r="E77" s="66">
        <f>IF(ISNUMBER(B77),PPMT(Home!$D$9/12,'Payment Schedule'!B77,12*Home!$D$10,Home!$D$6,0,0),"")</f>
        <v>-569.62814545269259</v>
      </c>
      <c r="F77" s="66">
        <f>IF(ISNUMBER(B77),SUM($E$7:E77)*-1,"")</f>
        <v>37370.884121813608</v>
      </c>
    </row>
    <row r="78" spans="2:6">
      <c r="B78">
        <f>IF((ROWS($B$7:B77)+1)/12&gt;Home!$D$10,"",ROWS($B$7:B77)+1)</f>
        <v>72</v>
      </c>
      <c r="C78" s="67">
        <f>IF(ISNUMBER(B78),Home!$D$12,"")</f>
        <v>1450.3336005068657</v>
      </c>
      <c r="D78" s="66">
        <f>IF(ISNUMBER(B78),IPMT(Home!$D$9/12,'Payment Schedule'!B78,12*Home!$D$10,Home!$D$6,0,0),"")</f>
        <v>-535.40005722084379</v>
      </c>
      <c r="E78" s="66">
        <f>IF(ISNUMBER(B78),PPMT(Home!$D$9/12,'Payment Schedule'!B78,12*Home!$D$10,Home!$D$6,0,0),"")</f>
        <v>-570.93354328602175</v>
      </c>
      <c r="F78" s="66">
        <f>IF(ISNUMBER(B78),SUM($E$7:E78)*-1,"")</f>
        <v>37941.817665099632</v>
      </c>
    </row>
    <row r="79" spans="2:6">
      <c r="B79">
        <f>IF((ROWS($B$7:B78)+1)/12&gt;Home!$D$10,"",ROWS($B$7:B78)+1)</f>
        <v>73</v>
      </c>
      <c r="C79" s="67">
        <f>IF(ISNUMBER(B79),Home!$D$12,"")</f>
        <v>1450.3336005068657</v>
      </c>
      <c r="D79" s="66">
        <f>IF(ISNUMBER(B79),IPMT(Home!$D$9/12,'Payment Schedule'!B79,12*Home!$D$10,Home!$D$6,0,0),"")</f>
        <v>-534.09166785081345</v>
      </c>
      <c r="E79" s="66">
        <f>IF(ISNUMBER(B79),PPMT(Home!$D$9/12,'Payment Schedule'!B79,12*Home!$D$10,Home!$D$6,0,0),"")</f>
        <v>-572.2419326560522</v>
      </c>
      <c r="F79" s="66">
        <f>IF(ISNUMBER(B79),SUM($E$7:E79)*-1,"")</f>
        <v>38514.059597755688</v>
      </c>
    </row>
    <row r="80" spans="2:6">
      <c r="B80">
        <f>IF((ROWS($B$7:B79)+1)/12&gt;Home!$D$10,"",ROWS($B$7:B79)+1)</f>
        <v>74</v>
      </c>
      <c r="C80" s="67">
        <f>IF(ISNUMBER(B80),Home!$D$12,"")</f>
        <v>1450.3336005068657</v>
      </c>
      <c r="D80" s="66">
        <f>IF(ISNUMBER(B80),IPMT(Home!$D$9/12,'Payment Schedule'!B80,12*Home!$D$10,Home!$D$6,0,0),"")</f>
        <v>-532.78028008847662</v>
      </c>
      <c r="E80" s="66">
        <f>IF(ISNUMBER(B80),PPMT(Home!$D$9/12,'Payment Schedule'!B80,12*Home!$D$10,Home!$D$6,0,0),"")</f>
        <v>-573.55332041838892</v>
      </c>
      <c r="F80" s="66">
        <f>IF(ISNUMBER(B80),SUM($E$7:E80)*-1,"")</f>
        <v>39087.612918174076</v>
      </c>
    </row>
    <row r="81" spans="2:6">
      <c r="B81">
        <f>IF((ROWS($B$7:B80)+1)/12&gt;Home!$D$10,"",ROWS($B$7:B80)+1)</f>
        <v>75</v>
      </c>
      <c r="C81" s="67">
        <f>IF(ISNUMBER(B81),Home!$D$12,"")</f>
        <v>1450.3336005068657</v>
      </c>
      <c r="D81" s="66">
        <f>IF(ISNUMBER(B81),IPMT(Home!$D$9/12,'Payment Schedule'!B81,12*Home!$D$10,Home!$D$6,0,0),"")</f>
        <v>-531.46588706251782</v>
      </c>
      <c r="E81" s="66">
        <f>IF(ISNUMBER(B81),PPMT(Home!$D$9/12,'Payment Schedule'!B81,12*Home!$D$10,Home!$D$6,0,0),"")</f>
        <v>-574.86771344434783</v>
      </c>
      <c r="F81" s="66">
        <f>IF(ISNUMBER(B81),SUM($E$7:E81)*-1,"")</f>
        <v>39662.480631618426</v>
      </c>
    </row>
    <row r="82" spans="2:6">
      <c r="B82">
        <f>IF((ROWS($B$7:B81)+1)/12&gt;Home!$D$10,"",ROWS($B$7:B81)+1)</f>
        <v>76</v>
      </c>
      <c r="C82" s="67">
        <f>IF(ISNUMBER(B82),Home!$D$12,"")</f>
        <v>1450.3336005068657</v>
      </c>
      <c r="D82" s="66">
        <f>IF(ISNUMBER(B82),IPMT(Home!$D$9/12,'Payment Schedule'!B82,12*Home!$D$10,Home!$D$6,0,0),"")</f>
        <v>-530.1484818858745</v>
      </c>
      <c r="E82" s="66">
        <f>IF(ISNUMBER(B82),PPMT(Home!$D$9/12,'Payment Schedule'!B82,12*Home!$D$10,Home!$D$6,0,0),"")</f>
        <v>-576.18511862099103</v>
      </c>
      <c r="F82" s="66">
        <f>IF(ISNUMBER(B82),SUM($E$7:E82)*-1,"")</f>
        <v>40238.665750239416</v>
      </c>
    </row>
    <row r="83" spans="2:6">
      <c r="B83">
        <f>IF((ROWS($B$7:B82)+1)/12&gt;Home!$D$10,"",ROWS($B$7:B82)+1)</f>
        <v>77</v>
      </c>
      <c r="C83" s="67">
        <f>IF(ISNUMBER(B83),Home!$D$12,"")</f>
        <v>1450.3336005068657</v>
      </c>
      <c r="D83" s="66">
        <f>IF(ISNUMBER(B83),IPMT(Home!$D$9/12,'Payment Schedule'!B83,12*Home!$D$10,Home!$D$6,0,0),"")</f>
        <v>-528.82805765570151</v>
      </c>
      <c r="E83" s="66">
        <f>IF(ISNUMBER(B83),PPMT(Home!$D$9/12,'Payment Schedule'!B83,12*Home!$D$10,Home!$D$6,0,0),"")</f>
        <v>-577.50554285116414</v>
      </c>
      <c r="F83" s="66">
        <f>IF(ISNUMBER(B83),SUM($E$7:E83)*-1,"")</f>
        <v>40816.171293090578</v>
      </c>
    </row>
    <row r="84" spans="2:6">
      <c r="B84">
        <f>IF((ROWS($B$7:B83)+1)/12&gt;Home!$D$10,"",ROWS($B$7:B83)+1)</f>
        <v>78</v>
      </c>
      <c r="C84" s="67">
        <f>IF(ISNUMBER(B84),Home!$D$12,"")</f>
        <v>1450.3336005068657</v>
      </c>
      <c r="D84" s="66">
        <f>IF(ISNUMBER(B84),IPMT(Home!$D$9/12,'Payment Schedule'!B84,12*Home!$D$10,Home!$D$6,0,0),"")</f>
        <v>-527.50460745333419</v>
      </c>
      <c r="E84" s="66">
        <f>IF(ISNUMBER(B84),PPMT(Home!$D$9/12,'Payment Schedule'!B84,12*Home!$D$10,Home!$D$6,0,0),"")</f>
        <v>-578.82899305353135</v>
      </c>
      <c r="F84" s="66">
        <f>IF(ISNUMBER(B84),SUM($E$7:E84)*-1,"")</f>
        <v>41395.00028614411</v>
      </c>
    </row>
    <row r="85" spans="2:6">
      <c r="B85">
        <f>IF((ROWS($B$7:B84)+1)/12&gt;Home!$D$10,"",ROWS($B$7:B84)+1)</f>
        <v>79</v>
      </c>
      <c r="C85" s="67">
        <f>IF(ISNUMBER(B85),Home!$D$12,"")</f>
        <v>1450.3336005068657</v>
      </c>
      <c r="D85" s="66">
        <f>IF(ISNUMBER(B85),IPMT(Home!$D$9/12,'Payment Schedule'!B85,12*Home!$D$10,Home!$D$6,0,0),"")</f>
        <v>-526.17812434425321</v>
      </c>
      <c r="E85" s="66">
        <f>IF(ISNUMBER(B85),PPMT(Home!$D$9/12,'Payment Schedule'!B85,12*Home!$D$10,Home!$D$6,0,0),"")</f>
        <v>-580.15547616261244</v>
      </c>
      <c r="F85" s="66">
        <f>IF(ISNUMBER(B85),SUM($E$7:E85)*-1,"")</f>
        <v>41975.15576230672</v>
      </c>
    </row>
    <row r="86" spans="2:6">
      <c r="B86">
        <f>IF((ROWS($B$7:B85)+1)/12&gt;Home!$D$10,"",ROWS($B$7:B85)+1)</f>
        <v>80</v>
      </c>
      <c r="C86" s="67">
        <f>IF(ISNUMBER(B86),Home!$D$12,"")</f>
        <v>1450.3336005068657</v>
      </c>
      <c r="D86" s="66">
        <f>IF(ISNUMBER(B86),IPMT(Home!$D$9/12,'Payment Schedule'!B86,12*Home!$D$10,Home!$D$6,0,0),"")</f>
        <v>-524.84860137804719</v>
      </c>
      <c r="E86" s="66">
        <f>IF(ISNUMBER(B86),PPMT(Home!$D$9/12,'Payment Schedule'!B86,12*Home!$D$10,Home!$D$6,0,0),"")</f>
        <v>-581.48499912881846</v>
      </c>
      <c r="F86" s="66">
        <f>IF(ISNUMBER(B86),SUM($E$7:E86)*-1,"")</f>
        <v>42556.640761435541</v>
      </c>
    </row>
    <row r="87" spans="2:6">
      <c r="B87">
        <f>IF((ROWS($B$7:B86)+1)/12&gt;Home!$D$10,"",ROWS($B$7:B86)+1)</f>
        <v>81</v>
      </c>
      <c r="C87" s="67">
        <f>IF(ISNUMBER(B87),Home!$D$12,"")</f>
        <v>1450.3336005068657</v>
      </c>
      <c r="D87" s="66">
        <f>IF(ISNUMBER(B87),IPMT(Home!$D$9/12,'Payment Schedule'!B87,12*Home!$D$10,Home!$D$6,0,0),"")</f>
        <v>-523.51603158837702</v>
      </c>
      <c r="E87" s="66">
        <f>IF(ISNUMBER(B87),PPMT(Home!$D$9/12,'Payment Schedule'!B87,12*Home!$D$10,Home!$D$6,0,0),"")</f>
        <v>-582.81756891848852</v>
      </c>
      <c r="F87" s="66">
        <f>IF(ISNUMBER(B87),SUM($E$7:E87)*-1,"")</f>
        <v>43139.458330354028</v>
      </c>
    </row>
    <row r="88" spans="2:6">
      <c r="B88">
        <f>IF((ROWS($B$7:B87)+1)/12&gt;Home!$D$10,"",ROWS($B$7:B87)+1)</f>
        <v>82</v>
      </c>
      <c r="C88" s="67">
        <f>IF(ISNUMBER(B88),Home!$D$12,"")</f>
        <v>1450.3336005068657</v>
      </c>
      <c r="D88" s="66">
        <f>IF(ISNUMBER(B88),IPMT(Home!$D$9/12,'Payment Schedule'!B88,12*Home!$D$10,Home!$D$6,0,0),"")</f>
        <v>-522.18040799293874</v>
      </c>
      <c r="E88" s="66">
        <f>IF(ISNUMBER(B88),PPMT(Home!$D$9/12,'Payment Schedule'!B88,12*Home!$D$10,Home!$D$6,0,0),"")</f>
        <v>-584.15319251392691</v>
      </c>
      <c r="F88" s="66">
        <f>IF(ISNUMBER(B88),SUM($E$7:E88)*-1,"")</f>
        <v>43723.611522867956</v>
      </c>
    </row>
    <row r="89" spans="2:6">
      <c r="B89">
        <f>IF((ROWS($B$7:B88)+1)/12&gt;Home!$D$10,"",ROWS($B$7:B88)+1)</f>
        <v>83</v>
      </c>
      <c r="C89" s="67">
        <f>IF(ISNUMBER(B89),Home!$D$12,"")</f>
        <v>1450.3336005068657</v>
      </c>
      <c r="D89" s="66">
        <f>IF(ISNUMBER(B89),IPMT(Home!$D$9/12,'Payment Schedule'!B89,12*Home!$D$10,Home!$D$6,0,0),"")</f>
        <v>-520.84172359342767</v>
      </c>
      <c r="E89" s="66">
        <f>IF(ISNUMBER(B89),PPMT(Home!$D$9/12,'Payment Schedule'!B89,12*Home!$D$10,Home!$D$6,0,0),"")</f>
        <v>-585.49187691343798</v>
      </c>
      <c r="F89" s="66">
        <f>IF(ISNUMBER(B89),SUM($E$7:E89)*-1,"")</f>
        <v>44309.103399781394</v>
      </c>
    </row>
    <row r="90" spans="2:6">
      <c r="B90">
        <f>IF((ROWS($B$7:B89)+1)/12&gt;Home!$D$10,"",ROWS($B$7:B89)+1)</f>
        <v>84</v>
      </c>
      <c r="C90" s="67">
        <f>IF(ISNUMBER(B90),Home!$D$12,"")</f>
        <v>1450.3336005068657</v>
      </c>
      <c r="D90" s="66">
        <f>IF(ISNUMBER(B90),IPMT(Home!$D$9/12,'Payment Schedule'!B90,12*Home!$D$10,Home!$D$6,0,0),"")</f>
        <v>-519.49997137550099</v>
      </c>
      <c r="E90" s="66">
        <f>IF(ISNUMBER(B90),PPMT(Home!$D$9/12,'Payment Schedule'!B90,12*Home!$D$10,Home!$D$6,0,0),"")</f>
        <v>-586.83362913136455</v>
      </c>
      <c r="F90" s="66">
        <f>IF(ISNUMBER(B90),SUM($E$7:E90)*-1,"")</f>
        <v>44895.937028912762</v>
      </c>
    </row>
    <row r="91" spans="2:6">
      <c r="B91">
        <f>IF((ROWS($B$7:B90)+1)/12&gt;Home!$D$10,"",ROWS($B$7:B90)+1)</f>
        <v>85</v>
      </c>
      <c r="C91" s="67">
        <f>IF(ISNUMBER(B91),Home!$D$12,"")</f>
        <v>1450.3336005068657</v>
      </c>
      <c r="D91" s="66">
        <f>IF(ISNUMBER(B91),IPMT(Home!$D$9/12,'Payment Schedule'!B91,12*Home!$D$10,Home!$D$6,0,0),"")</f>
        <v>-518.15514430874168</v>
      </c>
      <c r="E91" s="66">
        <f>IF(ISNUMBER(B91),PPMT(Home!$D$9/12,'Payment Schedule'!B91,12*Home!$D$10,Home!$D$6,0,0),"")</f>
        <v>-588.17845619812385</v>
      </c>
      <c r="F91" s="66">
        <f>IF(ISNUMBER(B91),SUM($E$7:E91)*-1,"")</f>
        <v>45484.115485110888</v>
      </c>
    </row>
    <row r="92" spans="2:6">
      <c r="B92">
        <f>IF((ROWS($B$7:B91)+1)/12&gt;Home!$D$10,"",ROWS($B$7:B91)+1)</f>
        <v>86</v>
      </c>
      <c r="C92" s="67">
        <f>IF(ISNUMBER(B92),Home!$D$12,"")</f>
        <v>1450.3336005068657</v>
      </c>
      <c r="D92" s="66">
        <f>IF(ISNUMBER(B92),IPMT(Home!$D$9/12,'Payment Schedule'!B92,12*Home!$D$10,Home!$D$6,0,0),"")</f>
        <v>-516.80723534662104</v>
      </c>
      <c r="E92" s="66">
        <f>IF(ISNUMBER(B92),PPMT(Home!$D$9/12,'Payment Schedule'!B92,12*Home!$D$10,Home!$D$6,0,0),"")</f>
        <v>-589.52636516024461</v>
      </c>
      <c r="F92" s="66">
        <f>IF(ISNUMBER(B92),SUM($E$7:E92)*-1,"")</f>
        <v>46073.641850271131</v>
      </c>
    </row>
    <row r="93" spans="2:6">
      <c r="B93">
        <f>IF((ROWS($B$7:B92)+1)/12&gt;Home!$D$10,"",ROWS($B$7:B92)+1)</f>
        <v>87</v>
      </c>
      <c r="C93" s="67">
        <f>IF(ISNUMBER(B93),Home!$D$12,"")</f>
        <v>1450.3336005068657</v>
      </c>
      <c r="D93" s="66">
        <f>IF(ISNUMBER(B93),IPMT(Home!$D$9/12,'Payment Schedule'!B93,12*Home!$D$10,Home!$D$6,0,0),"")</f>
        <v>-515.45623742646205</v>
      </c>
      <c r="E93" s="66">
        <f>IF(ISNUMBER(B93),PPMT(Home!$D$9/12,'Payment Schedule'!B93,12*Home!$D$10,Home!$D$6,0,0),"")</f>
        <v>-590.87736308040348</v>
      </c>
      <c r="F93" s="66">
        <f>IF(ISNUMBER(B93),SUM($E$7:E93)*-1,"")</f>
        <v>46664.519213351537</v>
      </c>
    </row>
    <row r="94" spans="2:6">
      <c r="B94">
        <f>IF((ROWS($B$7:B93)+1)/12&gt;Home!$D$10,"",ROWS($B$7:B93)+1)</f>
        <v>88</v>
      </c>
      <c r="C94" s="67">
        <f>IF(ISNUMBER(B94),Home!$D$12,"")</f>
        <v>1450.3336005068657</v>
      </c>
      <c r="D94" s="66">
        <f>IF(ISNUMBER(B94),IPMT(Home!$D$9/12,'Payment Schedule'!B94,12*Home!$D$10,Home!$D$6,0,0),"")</f>
        <v>-514.10214346940279</v>
      </c>
      <c r="E94" s="66">
        <f>IF(ISNUMBER(B94),PPMT(Home!$D$9/12,'Payment Schedule'!B94,12*Home!$D$10,Home!$D$6,0,0),"")</f>
        <v>-592.23145703746263</v>
      </c>
      <c r="F94" s="66">
        <f>IF(ISNUMBER(B94),SUM($E$7:E94)*-1,"")</f>
        <v>47256.750670389003</v>
      </c>
    </row>
    <row r="95" spans="2:6">
      <c r="B95">
        <f>IF((ROWS($B$7:B94)+1)/12&gt;Home!$D$10,"",ROWS($B$7:B94)+1)</f>
        <v>89</v>
      </c>
      <c r="C95" s="67">
        <f>IF(ISNUMBER(B95),Home!$D$12,"")</f>
        <v>1450.3336005068657</v>
      </c>
      <c r="D95" s="66">
        <f>IF(ISNUMBER(B95),IPMT(Home!$D$9/12,'Payment Schedule'!B95,12*Home!$D$10,Home!$D$6,0,0),"")</f>
        <v>-512.74494638035867</v>
      </c>
      <c r="E95" s="66">
        <f>IF(ISNUMBER(B95),PPMT(Home!$D$9/12,'Payment Schedule'!B95,12*Home!$D$10,Home!$D$6,0,0),"")</f>
        <v>-593.58865412650698</v>
      </c>
      <c r="F95" s="66">
        <f>IF(ISNUMBER(B95),SUM($E$7:E95)*-1,"")</f>
        <v>47850.339324515509</v>
      </c>
    </row>
    <row r="96" spans="2:6">
      <c r="B96">
        <f>IF((ROWS($B$7:B95)+1)/12&gt;Home!$D$10,"",ROWS($B$7:B95)+1)</f>
        <v>90</v>
      </c>
      <c r="C96" s="67">
        <f>IF(ISNUMBER(B96),Home!$D$12,"")</f>
        <v>1450.3336005068657</v>
      </c>
      <c r="D96" s="66">
        <f>IF(ISNUMBER(B96),IPMT(Home!$D$9/12,'Payment Schedule'!B96,12*Home!$D$10,Home!$D$6,0,0),"")</f>
        <v>-511.38463904798539</v>
      </c>
      <c r="E96" s="66">
        <f>IF(ISNUMBER(B96),PPMT(Home!$D$9/12,'Payment Schedule'!B96,12*Home!$D$10,Home!$D$6,0,0),"")</f>
        <v>-594.94896145888026</v>
      </c>
      <c r="F96" s="66">
        <f>IF(ISNUMBER(B96),SUM($E$7:E96)*-1,"")</f>
        <v>48445.288285974391</v>
      </c>
    </row>
    <row r="97" spans="2:6">
      <c r="B97">
        <f>IF((ROWS($B$7:B96)+1)/12&gt;Home!$D$10,"",ROWS($B$7:B96)+1)</f>
        <v>91</v>
      </c>
      <c r="C97" s="67">
        <f>IF(ISNUMBER(B97),Home!$D$12,"")</f>
        <v>1450.3336005068657</v>
      </c>
      <c r="D97" s="66">
        <f>IF(ISNUMBER(B97),IPMT(Home!$D$9/12,'Payment Schedule'!B97,12*Home!$D$10,Home!$D$6,0,0),"")</f>
        <v>-510.02121434464226</v>
      </c>
      <c r="E97" s="66">
        <f>IF(ISNUMBER(B97),PPMT(Home!$D$9/12,'Payment Schedule'!B97,12*Home!$D$10,Home!$D$6,0,0),"")</f>
        <v>-596.31238616222345</v>
      </c>
      <c r="F97" s="66">
        <f>IF(ISNUMBER(B97),SUM($E$7:E97)*-1,"")</f>
        <v>49041.600672136614</v>
      </c>
    </row>
    <row r="98" spans="2:6">
      <c r="B98">
        <f>IF((ROWS($B$7:B97)+1)/12&gt;Home!$D$10,"",ROWS($B$7:B97)+1)</f>
        <v>92</v>
      </c>
      <c r="C98" s="67">
        <f>IF(ISNUMBER(B98),Home!$D$12,"")</f>
        <v>1450.3336005068657</v>
      </c>
      <c r="D98" s="66">
        <f>IF(ISNUMBER(B98),IPMT(Home!$D$9/12,'Payment Schedule'!B98,12*Home!$D$10,Home!$D$6,0,0),"")</f>
        <v>-508.65466512635379</v>
      </c>
      <c r="E98" s="66">
        <f>IF(ISNUMBER(B98),PPMT(Home!$D$9/12,'Payment Schedule'!B98,12*Home!$D$10,Home!$D$6,0,0),"")</f>
        <v>-597.67893538051192</v>
      </c>
      <c r="F98" s="66">
        <f>IF(ISNUMBER(B98),SUM($E$7:E98)*-1,"")</f>
        <v>49639.279607517128</v>
      </c>
    </row>
    <row r="99" spans="2:6">
      <c r="B99">
        <f>IF((ROWS($B$7:B98)+1)/12&gt;Home!$D$10,"",ROWS($B$7:B98)+1)</f>
        <v>93</v>
      </c>
      <c r="C99" s="67">
        <f>IF(ISNUMBER(B99),Home!$D$12,"")</f>
        <v>1450.3336005068657</v>
      </c>
      <c r="D99" s="66">
        <f>IF(ISNUMBER(B99),IPMT(Home!$D$9/12,'Payment Schedule'!B99,12*Home!$D$10,Home!$D$6,0,0),"")</f>
        <v>-507.28498423277341</v>
      </c>
      <c r="E99" s="66">
        <f>IF(ISNUMBER(B99),PPMT(Home!$D$9/12,'Payment Schedule'!B99,12*Home!$D$10,Home!$D$6,0,0),"")</f>
        <v>-599.04861627409218</v>
      </c>
      <c r="F99" s="66">
        <f>IF(ISNUMBER(B99),SUM($E$7:E99)*-1,"")</f>
        <v>50238.328223791221</v>
      </c>
    </row>
    <row r="100" spans="2:6">
      <c r="B100">
        <f>IF((ROWS($B$7:B99)+1)/12&gt;Home!$D$10,"",ROWS($B$7:B99)+1)</f>
        <v>94</v>
      </c>
      <c r="C100" s="67">
        <f>IF(ISNUMBER(B100),Home!$D$12,"")</f>
        <v>1450.3336005068657</v>
      </c>
      <c r="D100" s="66">
        <f>IF(ISNUMBER(B100),IPMT(Home!$D$9/12,'Payment Schedule'!B100,12*Home!$D$10,Home!$D$6,0,0),"")</f>
        <v>-505.91216448714516</v>
      </c>
      <c r="E100" s="66">
        <f>IF(ISNUMBER(B100),PPMT(Home!$D$9/12,'Payment Schedule'!B100,12*Home!$D$10,Home!$D$6,0,0),"")</f>
        <v>-600.42143601972043</v>
      </c>
      <c r="F100" s="66">
        <f>IF(ISNUMBER(B100),SUM($E$7:E100)*-1,"")</f>
        <v>50838.749659810943</v>
      </c>
    </row>
    <row r="101" spans="2:6">
      <c r="B101">
        <f>IF((ROWS($B$7:B100)+1)/12&gt;Home!$D$10,"",ROWS($B$7:B100)+1)</f>
        <v>95</v>
      </c>
      <c r="C101" s="67">
        <f>IF(ISNUMBER(B101),Home!$D$12,"")</f>
        <v>1450.3336005068657</v>
      </c>
      <c r="D101" s="66">
        <f>IF(ISNUMBER(B101),IPMT(Home!$D$9/12,'Payment Schedule'!B101,12*Home!$D$10,Home!$D$6,0,0),"")</f>
        <v>-504.53619869626675</v>
      </c>
      <c r="E101" s="66">
        <f>IF(ISNUMBER(B101),PPMT(Home!$D$9/12,'Payment Schedule'!B101,12*Home!$D$10,Home!$D$6,0,0),"")</f>
        <v>-601.79740181059901</v>
      </c>
      <c r="F101" s="66">
        <f>IF(ISNUMBER(B101),SUM($E$7:E101)*-1,"")</f>
        <v>51440.547061621539</v>
      </c>
    </row>
    <row r="102" spans="2:6">
      <c r="B102">
        <f>IF((ROWS($B$7:B101)+1)/12&gt;Home!$D$10,"",ROWS($B$7:B101)+1)</f>
        <v>96</v>
      </c>
      <c r="C102" s="67">
        <f>IF(ISNUMBER(B102),Home!$D$12,"")</f>
        <v>1450.3336005068657</v>
      </c>
      <c r="D102" s="66">
        <f>IF(ISNUMBER(B102),IPMT(Home!$D$9/12,'Payment Schedule'!B102,12*Home!$D$10,Home!$D$6,0,0),"")</f>
        <v>-503.15707965045078</v>
      </c>
      <c r="E102" s="66">
        <f>IF(ISNUMBER(B102),PPMT(Home!$D$9/12,'Payment Schedule'!B102,12*Home!$D$10,Home!$D$6,0,0),"")</f>
        <v>-603.17652085641487</v>
      </c>
      <c r="F102" s="66">
        <f>IF(ISNUMBER(B102),SUM($E$7:E102)*-1,"")</f>
        <v>52043.723582477956</v>
      </c>
    </row>
    <row r="103" spans="2:6">
      <c r="B103">
        <f>IF((ROWS($B$7:B102)+1)/12&gt;Home!$D$10,"",ROWS($B$7:B102)+1)</f>
        <v>97</v>
      </c>
      <c r="C103" s="67">
        <f>IF(ISNUMBER(B103),Home!$D$12,"")</f>
        <v>1450.3336005068657</v>
      </c>
      <c r="D103" s="66">
        <f>IF(ISNUMBER(B103),IPMT(Home!$D$9/12,'Payment Schedule'!B103,12*Home!$D$10,Home!$D$6,0,0),"")</f>
        <v>-501.77480012348809</v>
      </c>
      <c r="E103" s="66">
        <f>IF(ISNUMBER(B103),PPMT(Home!$D$9/12,'Payment Schedule'!B103,12*Home!$D$10,Home!$D$6,0,0),"")</f>
        <v>-604.5588003833775</v>
      </c>
      <c r="F103" s="66">
        <f>IF(ISNUMBER(B103),SUM($E$7:E103)*-1,"")</f>
        <v>52648.282382861333</v>
      </c>
    </row>
    <row r="104" spans="2:6">
      <c r="B104">
        <f>IF((ROWS($B$7:B103)+1)/12&gt;Home!$D$10,"",ROWS($B$7:B103)+1)</f>
        <v>98</v>
      </c>
      <c r="C104" s="67">
        <f>IF(ISNUMBER(B104),Home!$D$12,"")</f>
        <v>1450.3336005068657</v>
      </c>
      <c r="D104" s="66">
        <f>IF(ISNUMBER(B104),IPMT(Home!$D$9/12,'Payment Schedule'!B104,12*Home!$D$10,Home!$D$6,0,0),"")</f>
        <v>-500.38935287260966</v>
      </c>
      <c r="E104" s="66">
        <f>IF(ISNUMBER(B104),PPMT(Home!$D$9/12,'Payment Schedule'!B104,12*Home!$D$10,Home!$D$6,0,0),"")</f>
        <v>-605.94424763425593</v>
      </c>
      <c r="F104" s="66">
        <f>IF(ISNUMBER(B104),SUM($E$7:E104)*-1,"")</f>
        <v>53254.226630495592</v>
      </c>
    </row>
    <row r="105" spans="2:6">
      <c r="B105">
        <f>IF((ROWS($B$7:B104)+1)/12&gt;Home!$D$10,"",ROWS($B$7:B104)+1)</f>
        <v>99</v>
      </c>
      <c r="C105" s="67">
        <f>IF(ISNUMBER(B105),Home!$D$12,"")</f>
        <v>1450.3336005068657</v>
      </c>
      <c r="D105" s="66">
        <f>IF(ISNUMBER(B105),IPMT(Home!$D$9/12,'Payment Schedule'!B105,12*Home!$D$10,Home!$D$6,0,0),"")</f>
        <v>-499.00073063844781</v>
      </c>
      <c r="E105" s="66">
        <f>IF(ISNUMBER(B105),PPMT(Home!$D$9/12,'Payment Schedule'!B105,12*Home!$D$10,Home!$D$6,0,0),"")</f>
        <v>-607.33286986841802</v>
      </c>
      <c r="F105" s="66">
        <f>IF(ISNUMBER(B105),SUM($E$7:E105)*-1,"")</f>
        <v>53861.559500364012</v>
      </c>
    </row>
    <row r="106" spans="2:6">
      <c r="B106">
        <f>IF((ROWS($B$7:B105)+1)/12&gt;Home!$D$10,"",ROWS($B$7:B105)+1)</f>
        <v>100</v>
      </c>
      <c r="C106" s="67">
        <f>IF(ISNUMBER(B106),Home!$D$12,"")</f>
        <v>1450.3336005068657</v>
      </c>
      <c r="D106" s="66">
        <f>IF(ISNUMBER(B106),IPMT(Home!$D$9/12,'Payment Schedule'!B106,12*Home!$D$10,Home!$D$6,0,0),"")</f>
        <v>-497.60892614499932</v>
      </c>
      <c r="E106" s="66">
        <f>IF(ISNUMBER(B106),PPMT(Home!$D$9/12,'Payment Schedule'!B106,12*Home!$D$10,Home!$D$6,0,0),"")</f>
        <v>-608.72467436186628</v>
      </c>
      <c r="F106" s="66">
        <f>IF(ISNUMBER(B106),SUM($E$7:E106)*-1,"")</f>
        <v>54470.284174725879</v>
      </c>
    </row>
    <row r="107" spans="2:6">
      <c r="B107">
        <f>IF((ROWS($B$7:B106)+1)/12&gt;Home!$D$10,"",ROWS($B$7:B106)+1)</f>
        <v>101</v>
      </c>
      <c r="C107" s="67">
        <f>IF(ISNUMBER(B107),Home!$D$12,"")</f>
        <v>1450.3336005068657</v>
      </c>
      <c r="D107" s="66">
        <f>IF(ISNUMBER(B107),IPMT(Home!$D$9/12,'Payment Schedule'!B107,12*Home!$D$10,Home!$D$6,0,0),"")</f>
        <v>-496.21393209958671</v>
      </c>
      <c r="E107" s="66">
        <f>IF(ISNUMBER(B107),PPMT(Home!$D$9/12,'Payment Schedule'!B107,12*Home!$D$10,Home!$D$6,0,0),"")</f>
        <v>-610.11966840727894</v>
      </c>
      <c r="F107" s="66">
        <f>IF(ISNUMBER(B107),SUM($E$7:E107)*-1,"")</f>
        <v>55080.403843133157</v>
      </c>
    </row>
    <row r="108" spans="2:6">
      <c r="B108">
        <f>IF((ROWS($B$7:B107)+1)/12&gt;Home!$D$10,"",ROWS($B$7:B107)+1)</f>
        <v>102</v>
      </c>
      <c r="C108" s="67">
        <f>IF(ISNUMBER(B108),Home!$D$12,"")</f>
        <v>1450.3336005068657</v>
      </c>
      <c r="D108" s="66">
        <f>IF(ISNUMBER(B108),IPMT(Home!$D$9/12,'Payment Schedule'!B108,12*Home!$D$10,Home!$D$6,0,0),"")</f>
        <v>-494.81574119281993</v>
      </c>
      <c r="E108" s="66">
        <f>IF(ISNUMBER(B108),PPMT(Home!$D$9/12,'Payment Schedule'!B108,12*Home!$D$10,Home!$D$6,0,0),"")</f>
        <v>-611.51785931404561</v>
      </c>
      <c r="F108" s="66">
        <f>IF(ISNUMBER(B108),SUM($E$7:E108)*-1,"")</f>
        <v>55691.921702447202</v>
      </c>
    </row>
    <row r="109" spans="2:6">
      <c r="B109">
        <f>IF((ROWS($B$7:B108)+1)/12&gt;Home!$D$10,"",ROWS($B$7:B108)+1)</f>
        <v>103</v>
      </c>
      <c r="C109" s="67">
        <f>IF(ISNUMBER(B109),Home!$D$12,"")</f>
        <v>1450.3336005068657</v>
      </c>
      <c r="D109" s="66">
        <f>IF(ISNUMBER(B109),IPMT(Home!$D$9/12,'Payment Schedule'!B109,12*Home!$D$10,Home!$D$6,0,0),"")</f>
        <v>-493.41434609855872</v>
      </c>
      <c r="E109" s="66">
        <f>IF(ISNUMBER(B109),PPMT(Home!$D$9/12,'Payment Schedule'!B109,12*Home!$D$10,Home!$D$6,0,0),"")</f>
        <v>-612.9192544083071</v>
      </c>
      <c r="F109" s="66">
        <f>IF(ISNUMBER(B109),SUM($E$7:E109)*-1,"")</f>
        <v>56304.840956855507</v>
      </c>
    </row>
    <row r="110" spans="2:6">
      <c r="B110">
        <f>IF((ROWS($B$7:B109)+1)/12&gt;Home!$D$10,"",ROWS($B$7:B109)+1)</f>
        <v>104</v>
      </c>
      <c r="C110" s="67">
        <f>IF(ISNUMBER(B110),Home!$D$12,"")</f>
        <v>1450.3336005068657</v>
      </c>
      <c r="D110" s="66">
        <f>IF(ISNUMBER(B110),IPMT(Home!$D$9/12,'Payment Schedule'!B110,12*Home!$D$10,Home!$D$6,0,0),"")</f>
        <v>-492.00973947387291</v>
      </c>
      <c r="E110" s="66">
        <f>IF(ISNUMBER(B110),PPMT(Home!$D$9/12,'Payment Schedule'!B110,12*Home!$D$10,Home!$D$6,0,0),"")</f>
        <v>-614.32386103299268</v>
      </c>
      <c r="F110" s="66">
        <f>IF(ISNUMBER(B110),SUM($E$7:E110)*-1,"")</f>
        <v>56919.164817888501</v>
      </c>
    </row>
    <row r="111" spans="2:6">
      <c r="B111">
        <f>IF((ROWS($B$7:B110)+1)/12&gt;Home!$D$10,"",ROWS($B$7:B110)+1)</f>
        <v>105</v>
      </c>
      <c r="C111" s="67">
        <f>IF(ISNUMBER(B111),Home!$D$12,"")</f>
        <v>1450.3336005068657</v>
      </c>
      <c r="D111" s="66">
        <f>IF(ISNUMBER(B111),IPMT(Home!$D$9/12,'Payment Schedule'!B111,12*Home!$D$10,Home!$D$6,0,0),"")</f>
        <v>-490.60191395900569</v>
      </c>
      <c r="E111" s="66">
        <f>IF(ISNUMBER(B111),PPMT(Home!$D$9/12,'Payment Schedule'!B111,12*Home!$D$10,Home!$D$6,0,0),"")</f>
        <v>-615.73168654786002</v>
      </c>
      <c r="F111" s="66">
        <f>IF(ISNUMBER(B111),SUM($E$7:E111)*-1,"")</f>
        <v>57534.896504436358</v>
      </c>
    </row>
    <row r="112" spans="2:6">
      <c r="B112">
        <f>IF((ROWS($B$7:B111)+1)/12&gt;Home!$D$10,"",ROWS($B$7:B111)+1)</f>
        <v>106</v>
      </c>
      <c r="C112" s="67">
        <f>IF(ISNUMBER(B112),Home!$D$12,"")</f>
        <v>1450.3336005068657</v>
      </c>
      <c r="D112" s="66">
        <f>IF(ISNUMBER(B112),IPMT(Home!$D$9/12,'Payment Schedule'!B112,12*Home!$D$10,Home!$D$6,0,0),"")</f>
        <v>-489.19086217733354</v>
      </c>
      <c r="E112" s="66">
        <f>IF(ISNUMBER(B112),PPMT(Home!$D$9/12,'Payment Schedule'!B112,12*Home!$D$10,Home!$D$6,0,0),"")</f>
        <v>-617.14273832953222</v>
      </c>
      <c r="F112" s="66">
        <f>IF(ISNUMBER(B112),SUM($E$7:E112)*-1,"")</f>
        <v>58152.039242765888</v>
      </c>
    </row>
    <row r="113" spans="2:6">
      <c r="B113">
        <f>IF((ROWS($B$7:B112)+1)/12&gt;Home!$D$10,"",ROWS($B$7:B112)+1)</f>
        <v>107</v>
      </c>
      <c r="C113" s="67">
        <f>IF(ISNUMBER(B113),Home!$D$12,"")</f>
        <v>1450.3336005068657</v>
      </c>
      <c r="D113" s="66">
        <f>IF(ISNUMBER(B113),IPMT(Home!$D$9/12,'Payment Schedule'!B113,12*Home!$D$10,Home!$D$6,0,0),"")</f>
        <v>-487.77657673532821</v>
      </c>
      <c r="E113" s="66">
        <f>IF(ISNUMBER(B113),PPMT(Home!$D$9/12,'Payment Schedule'!B113,12*Home!$D$10,Home!$D$6,0,0),"")</f>
        <v>-618.55702377153739</v>
      </c>
      <c r="F113" s="66">
        <f>IF(ISNUMBER(B113),SUM($E$7:E113)*-1,"")</f>
        <v>58770.596266537425</v>
      </c>
    </row>
    <row r="114" spans="2:6">
      <c r="B114">
        <f>IF((ROWS($B$7:B113)+1)/12&gt;Home!$D$10,"",ROWS($B$7:B113)+1)</f>
        <v>108</v>
      </c>
      <c r="C114" s="67">
        <f>IF(ISNUMBER(B114),Home!$D$12,"")</f>
        <v>1450.3336005068657</v>
      </c>
      <c r="D114" s="66">
        <f>IF(ISNUMBER(B114),IPMT(Home!$D$9/12,'Payment Schedule'!B114,12*Home!$D$10,Home!$D$6,0,0),"")</f>
        <v>-486.35905022251859</v>
      </c>
      <c r="E114" s="66">
        <f>IF(ISNUMBER(B114),PPMT(Home!$D$9/12,'Payment Schedule'!B114,12*Home!$D$10,Home!$D$6,0,0),"")</f>
        <v>-619.97455028434706</v>
      </c>
      <c r="F114" s="66">
        <f>IF(ISNUMBER(B114),SUM($E$7:E114)*-1,"")</f>
        <v>59390.570816821768</v>
      </c>
    </row>
    <row r="115" spans="2:6">
      <c r="B115">
        <f>IF((ROWS($B$7:B114)+1)/12&gt;Home!$D$10,"",ROWS($B$7:B114)+1)</f>
        <v>109</v>
      </c>
      <c r="C115" s="67">
        <f>IF(ISNUMBER(B115),Home!$D$12,"")</f>
        <v>1450.3336005068657</v>
      </c>
      <c r="D115" s="66">
        <f>IF(ISNUMBER(B115),IPMT(Home!$D$9/12,'Payment Schedule'!B115,12*Home!$D$10,Home!$D$6,0,0),"")</f>
        <v>-484.93827521145028</v>
      </c>
      <c r="E115" s="66">
        <f>IF(ISNUMBER(B115),PPMT(Home!$D$9/12,'Payment Schedule'!B115,12*Home!$D$10,Home!$D$6,0,0),"")</f>
        <v>-621.39532529541532</v>
      </c>
      <c r="F115" s="66">
        <f>IF(ISNUMBER(B115),SUM($E$7:E115)*-1,"")</f>
        <v>60011.966142117184</v>
      </c>
    </row>
    <row r="116" spans="2:6">
      <c r="B116">
        <f>IF((ROWS($B$7:B115)+1)/12&gt;Home!$D$10,"",ROWS($B$7:B115)+1)</f>
        <v>110</v>
      </c>
      <c r="C116" s="67">
        <f>IF(ISNUMBER(B116),Home!$D$12,"")</f>
        <v>1450.3336005068657</v>
      </c>
      <c r="D116" s="66">
        <f>IF(ISNUMBER(B116),IPMT(Home!$D$9/12,'Payment Schedule'!B116,12*Home!$D$10,Home!$D$6,0,0),"")</f>
        <v>-483.51424425764822</v>
      </c>
      <c r="E116" s="66">
        <f>IF(ISNUMBER(B116),PPMT(Home!$D$9/12,'Payment Schedule'!B116,12*Home!$D$10,Home!$D$6,0,0),"")</f>
        <v>-622.81935624921732</v>
      </c>
      <c r="F116" s="66">
        <f>IF(ISNUMBER(B116),SUM($E$7:E116)*-1,"")</f>
        <v>60634.7854983664</v>
      </c>
    </row>
    <row r="117" spans="2:6">
      <c r="B117">
        <f>IF((ROWS($B$7:B116)+1)/12&gt;Home!$D$10,"",ROWS($B$7:B116)+1)</f>
        <v>111</v>
      </c>
      <c r="C117" s="67">
        <f>IF(ISNUMBER(B117),Home!$D$12,"")</f>
        <v>1450.3336005068657</v>
      </c>
      <c r="D117" s="66">
        <f>IF(ISNUMBER(B117),IPMT(Home!$D$9/12,'Payment Schedule'!B117,12*Home!$D$10,Home!$D$6,0,0),"")</f>
        <v>-482.08694989957712</v>
      </c>
      <c r="E117" s="66">
        <f>IF(ISNUMBER(B117),PPMT(Home!$D$9/12,'Payment Schedule'!B117,12*Home!$D$10,Home!$D$6,0,0),"")</f>
        <v>-624.2466506072883</v>
      </c>
      <c r="F117" s="66">
        <f>IF(ISNUMBER(B117),SUM($E$7:E117)*-1,"")</f>
        <v>61259.032148973689</v>
      </c>
    </row>
    <row r="118" spans="2:6">
      <c r="B118">
        <f>IF((ROWS($B$7:B117)+1)/12&gt;Home!$D$10,"",ROWS($B$7:B117)+1)</f>
        <v>112</v>
      </c>
      <c r="C118" s="67">
        <f>IF(ISNUMBER(B118),Home!$D$12,"")</f>
        <v>1450.3336005068657</v>
      </c>
      <c r="D118" s="66">
        <f>IF(ISNUMBER(B118),IPMT(Home!$D$9/12,'Payment Schedule'!B118,12*Home!$D$10,Home!$D$6,0,0),"")</f>
        <v>-480.65638465860212</v>
      </c>
      <c r="E118" s="66">
        <f>IF(ISNUMBER(B118),PPMT(Home!$D$9/12,'Payment Schedule'!B118,12*Home!$D$10,Home!$D$6,0,0),"")</f>
        <v>-625.67721584826359</v>
      </c>
      <c r="F118" s="66">
        <f>IF(ISNUMBER(B118),SUM($E$7:E118)*-1,"")</f>
        <v>61884.709364821952</v>
      </c>
    </row>
    <row r="119" spans="2:6">
      <c r="B119">
        <f>IF((ROWS($B$7:B118)+1)/12&gt;Home!$D$10,"",ROWS($B$7:B118)+1)</f>
        <v>113</v>
      </c>
      <c r="C119" s="67">
        <f>IF(ISNUMBER(B119),Home!$D$12,"")</f>
        <v>1450.3336005068657</v>
      </c>
      <c r="D119" s="66">
        <f>IF(ISNUMBER(B119),IPMT(Home!$D$9/12,'Payment Schedule'!B119,12*Home!$D$10,Home!$D$6,0,0),"")</f>
        <v>-479.22254103894983</v>
      </c>
      <c r="E119" s="66">
        <f>IF(ISNUMBER(B119),PPMT(Home!$D$9/12,'Payment Schedule'!B119,12*Home!$D$10,Home!$D$6,0,0),"")</f>
        <v>-627.11105946791577</v>
      </c>
      <c r="F119" s="66">
        <f>IF(ISNUMBER(B119),SUM($E$7:E119)*-1,"")</f>
        <v>62511.820424289865</v>
      </c>
    </row>
    <row r="120" spans="2:6">
      <c r="B120">
        <f>IF((ROWS($B$7:B119)+1)/12&gt;Home!$D$10,"",ROWS($B$7:B119)+1)</f>
        <v>114</v>
      </c>
      <c r="C120" s="67">
        <f>IF(ISNUMBER(B120),Home!$D$12,"")</f>
        <v>1450.3336005068657</v>
      </c>
      <c r="D120" s="66">
        <f>IF(ISNUMBER(B120),IPMT(Home!$D$9/12,'Payment Schedule'!B120,12*Home!$D$10,Home!$D$6,0,0),"")</f>
        <v>-477.78541152766917</v>
      </c>
      <c r="E120" s="66">
        <f>IF(ISNUMBER(B120),PPMT(Home!$D$9/12,'Payment Schedule'!B120,12*Home!$D$10,Home!$D$6,0,0),"")</f>
        <v>-628.54818897919654</v>
      </c>
      <c r="F120" s="66">
        <f>IF(ISNUMBER(B120),SUM($E$7:E120)*-1,"")</f>
        <v>63140.368613269064</v>
      </c>
    </row>
    <row r="121" spans="2:6">
      <c r="B121">
        <f>IF((ROWS($B$7:B120)+1)/12&gt;Home!$D$10,"",ROWS($B$7:B120)+1)</f>
        <v>115</v>
      </c>
      <c r="C121" s="67">
        <f>IF(ISNUMBER(B121),Home!$D$12,"")</f>
        <v>1450.3336005068657</v>
      </c>
      <c r="D121" s="66">
        <f>IF(ISNUMBER(B121),IPMT(Home!$D$9/12,'Payment Schedule'!B121,12*Home!$D$10,Home!$D$6,0,0),"")</f>
        <v>-476.34498859459183</v>
      </c>
      <c r="E121" s="66">
        <f>IF(ISNUMBER(B121),PPMT(Home!$D$9/12,'Payment Schedule'!B121,12*Home!$D$10,Home!$D$6,0,0),"")</f>
        <v>-629.98861191227377</v>
      </c>
      <c r="F121" s="66">
        <f>IF(ISNUMBER(B121),SUM($E$7:E121)*-1,"")</f>
        <v>63770.357225181338</v>
      </c>
    </row>
    <row r="122" spans="2:6">
      <c r="B122">
        <f>IF((ROWS($B$7:B121)+1)/12&gt;Home!$D$10,"",ROWS($B$7:B121)+1)</f>
        <v>116</v>
      </c>
      <c r="C122" s="67">
        <f>IF(ISNUMBER(B122),Home!$D$12,"")</f>
        <v>1450.3336005068657</v>
      </c>
      <c r="D122" s="66">
        <f>IF(ISNUMBER(B122),IPMT(Home!$D$9/12,'Payment Schedule'!B122,12*Home!$D$10,Home!$D$6,0,0),"")</f>
        <v>-474.9012646922929</v>
      </c>
      <c r="E122" s="66">
        <f>IF(ISNUMBER(B122),PPMT(Home!$D$9/12,'Payment Schedule'!B122,12*Home!$D$10,Home!$D$6,0,0),"")</f>
        <v>-631.43233581457264</v>
      </c>
      <c r="F122" s="66">
        <f>IF(ISNUMBER(B122),SUM($E$7:E122)*-1,"")</f>
        <v>64401.789560995909</v>
      </c>
    </row>
    <row r="123" spans="2:6">
      <c r="B123">
        <f>IF((ROWS($B$7:B122)+1)/12&gt;Home!$D$10,"",ROWS($B$7:B122)+1)</f>
        <v>117</v>
      </c>
      <c r="C123" s="67">
        <f>IF(ISNUMBER(B123),Home!$D$12,"")</f>
        <v>1450.3336005068657</v>
      </c>
      <c r="D123" s="66">
        <f>IF(ISNUMBER(B123),IPMT(Home!$D$9/12,'Payment Schedule'!B123,12*Home!$D$10,Home!$D$6,0,0),"")</f>
        <v>-473.45423225605117</v>
      </c>
      <c r="E123" s="66">
        <f>IF(ISNUMBER(B123),PPMT(Home!$D$9/12,'Payment Schedule'!B123,12*Home!$D$10,Home!$D$6,0,0),"")</f>
        <v>-632.87936825081454</v>
      </c>
      <c r="F123" s="66">
        <f>IF(ISNUMBER(B123),SUM($E$7:E123)*-1,"")</f>
        <v>65034.66892924672</v>
      </c>
    </row>
    <row r="124" spans="2:6">
      <c r="B124">
        <f>IF((ROWS($B$7:B123)+1)/12&gt;Home!$D$10,"",ROWS($B$7:B123)+1)</f>
        <v>118</v>
      </c>
      <c r="C124" s="67">
        <f>IF(ISNUMBER(B124),Home!$D$12,"")</f>
        <v>1450.3336005068657</v>
      </c>
      <c r="D124" s="66">
        <f>IF(ISNUMBER(B124),IPMT(Home!$D$9/12,'Payment Schedule'!B124,12*Home!$D$10,Home!$D$6,0,0),"")</f>
        <v>-472.00388370380972</v>
      </c>
      <c r="E124" s="66">
        <f>IF(ISNUMBER(B124),PPMT(Home!$D$9/12,'Payment Schedule'!B124,12*Home!$D$10,Home!$D$6,0,0),"")</f>
        <v>-634.32971680305593</v>
      </c>
      <c r="F124" s="66">
        <f>IF(ISNUMBER(B124),SUM($E$7:E124)*-1,"")</f>
        <v>65668.998646049775</v>
      </c>
    </row>
    <row r="125" spans="2:6">
      <c r="B125">
        <f>IF((ROWS($B$7:B124)+1)/12&gt;Home!$D$10,"",ROWS($B$7:B124)+1)</f>
        <v>119</v>
      </c>
      <c r="C125" s="67">
        <f>IF(ISNUMBER(B125),Home!$D$12,"")</f>
        <v>1450.3336005068657</v>
      </c>
      <c r="D125" s="66">
        <f>IF(ISNUMBER(B125),IPMT(Home!$D$9/12,'Payment Schedule'!B125,12*Home!$D$10,Home!$D$6,0,0),"")</f>
        <v>-470.55021143613601</v>
      </c>
      <c r="E125" s="66">
        <f>IF(ISNUMBER(B125),PPMT(Home!$D$9/12,'Payment Schedule'!B125,12*Home!$D$10,Home!$D$6,0,0),"")</f>
        <v>-635.78338907072953</v>
      </c>
      <c r="F125" s="66">
        <f>IF(ISNUMBER(B125),SUM($E$7:E125)*-1,"")</f>
        <v>66304.782035120501</v>
      </c>
    </row>
    <row r="126" spans="2:6">
      <c r="B126">
        <f>IF((ROWS($B$7:B125)+1)/12&gt;Home!$D$10,"",ROWS($B$7:B125)+1)</f>
        <v>120</v>
      </c>
      <c r="C126" s="67">
        <f>IF(ISNUMBER(B126),Home!$D$12,"")</f>
        <v>1450.3336005068657</v>
      </c>
      <c r="D126" s="66">
        <f>IF(ISNUMBER(B126),IPMT(Home!$D$9/12,'Payment Schedule'!B126,12*Home!$D$10,Home!$D$6,0,0),"")</f>
        <v>-469.09320783618227</v>
      </c>
      <c r="E126" s="66">
        <f>IF(ISNUMBER(B126),PPMT(Home!$D$9/12,'Payment Schedule'!B126,12*Home!$D$10,Home!$D$6,0,0),"")</f>
        <v>-637.24039267068326</v>
      </c>
      <c r="F126" s="66">
        <f>IF(ISNUMBER(B126),SUM($E$7:E126)*-1,"")</f>
        <v>66942.022427791191</v>
      </c>
    </row>
    <row r="127" spans="2:6">
      <c r="B127">
        <f>IF((ROWS($B$7:B126)+1)/12&gt;Home!$D$10,"",ROWS($B$7:B126)+1)</f>
        <v>121</v>
      </c>
      <c r="C127" s="67">
        <f>IF(ISNUMBER(B127),Home!$D$12,"")</f>
        <v>1450.3336005068657</v>
      </c>
      <c r="D127" s="66">
        <f>IF(ISNUMBER(B127),IPMT(Home!$D$9/12,'Payment Schedule'!B127,12*Home!$D$10,Home!$D$6,0,0),"")</f>
        <v>-467.63286526964538</v>
      </c>
      <c r="E127" s="66">
        <f>IF(ISNUMBER(B127),PPMT(Home!$D$9/12,'Payment Schedule'!B127,12*Home!$D$10,Home!$D$6,0,0),"")</f>
        <v>-638.70073523722033</v>
      </c>
      <c r="F127" s="66">
        <f>IF(ISNUMBER(B127),SUM($E$7:E127)*-1,"")</f>
        <v>67580.723163028408</v>
      </c>
    </row>
    <row r="128" spans="2:6">
      <c r="B128">
        <f>IF((ROWS($B$7:B127)+1)/12&gt;Home!$D$10,"",ROWS($B$7:B127)+1)</f>
        <v>122</v>
      </c>
      <c r="C128" s="67">
        <f>IF(ISNUMBER(B128),Home!$D$12,"")</f>
        <v>1450.3336005068657</v>
      </c>
      <c r="D128" s="66">
        <f>IF(ISNUMBER(B128),IPMT(Home!$D$9/12,'Payment Schedule'!B128,12*Home!$D$10,Home!$D$6,0,0),"")</f>
        <v>-466.16917608472664</v>
      </c>
      <c r="E128" s="66">
        <f>IF(ISNUMBER(B128),PPMT(Home!$D$9/12,'Payment Schedule'!B128,12*Home!$D$10,Home!$D$6,0,0),"")</f>
        <v>-640.16442442213895</v>
      </c>
      <c r="F128" s="66">
        <f>IF(ISNUMBER(B128),SUM($E$7:E128)*-1,"")</f>
        <v>68220.887587450547</v>
      </c>
    </row>
    <row r="129" spans="2:6">
      <c r="B129">
        <f>IF((ROWS($B$7:B128)+1)/12&gt;Home!$D$10,"",ROWS($B$7:B128)+1)</f>
        <v>123</v>
      </c>
      <c r="C129" s="67">
        <f>IF(ISNUMBER(B129),Home!$D$12,"")</f>
        <v>1450.3336005068657</v>
      </c>
      <c r="D129" s="66">
        <f>IF(ISNUMBER(B129),IPMT(Home!$D$9/12,'Payment Schedule'!B129,12*Home!$D$10,Home!$D$6,0,0),"")</f>
        <v>-464.70213261209261</v>
      </c>
      <c r="E129" s="66">
        <f>IF(ISNUMBER(B129),PPMT(Home!$D$9/12,'Payment Schedule'!B129,12*Home!$D$10,Home!$D$6,0,0),"")</f>
        <v>-641.63146789477298</v>
      </c>
      <c r="F129" s="66">
        <f>IF(ISNUMBER(B129),SUM($E$7:E129)*-1,"")</f>
        <v>68862.519055345314</v>
      </c>
    </row>
    <row r="130" spans="2:6">
      <c r="B130">
        <f>IF((ROWS($B$7:B129)+1)/12&gt;Home!$D$10,"",ROWS($B$7:B129)+1)</f>
        <v>124</v>
      </c>
      <c r="C130" s="67">
        <f>IF(ISNUMBER(B130),Home!$D$12,"")</f>
        <v>1450.3336005068657</v>
      </c>
      <c r="D130" s="66">
        <f>IF(ISNUMBER(B130),IPMT(Home!$D$9/12,'Payment Schedule'!B130,12*Home!$D$10,Home!$D$6,0,0),"")</f>
        <v>-463.23172716483379</v>
      </c>
      <c r="E130" s="66">
        <f>IF(ISNUMBER(B130),PPMT(Home!$D$9/12,'Payment Schedule'!B130,12*Home!$D$10,Home!$D$6,0,0),"")</f>
        <v>-643.10187334203204</v>
      </c>
      <c r="F130" s="66">
        <f>IF(ISNUMBER(B130),SUM($E$7:E130)*-1,"")</f>
        <v>69505.620928687349</v>
      </c>
    </row>
    <row r="131" spans="2:6">
      <c r="B131">
        <f>IF((ROWS($B$7:B130)+1)/12&gt;Home!$D$10,"",ROWS($B$7:B130)+1)</f>
        <v>125</v>
      </c>
      <c r="C131" s="67">
        <f>IF(ISNUMBER(B131),Home!$D$12,"")</f>
        <v>1450.3336005068657</v>
      </c>
      <c r="D131" s="66">
        <f>IF(ISNUMBER(B131),IPMT(Home!$D$9/12,'Payment Schedule'!B131,12*Home!$D$10,Home!$D$6,0,0),"")</f>
        <v>-461.757952038425</v>
      </c>
      <c r="E131" s="66">
        <f>IF(ISNUMBER(B131),PPMT(Home!$D$9/12,'Payment Schedule'!B131,12*Home!$D$10,Home!$D$6,0,0),"")</f>
        <v>-644.57564846844059</v>
      </c>
      <c r="F131" s="66">
        <f>IF(ISNUMBER(B131),SUM($E$7:E131)*-1,"")</f>
        <v>70150.196577155788</v>
      </c>
    </row>
    <row r="132" spans="2:6">
      <c r="B132">
        <f>IF((ROWS($B$7:B131)+1)/12&gt;Home!$D$10,"",ROWS($B$7:B131)+1)</f>
        <v>126</v>
      </c>
      <c r="C132" s="67">
        <f>IF(ISNUMBER(B132),Home!$D$12,"")</f>
        <v>1450.3336005068657</v>
      </c>
      <c r="D132" s="66">
        <f>IF(ISNUMBER(B132),IPMT(Home!$D$9/12,'Payment Schedule'!B132,12*Home!$D$10,Home!$D$6,0,0),"")</f>
        <v>-460.2807995106848</v>
      </c>
      <c r="E132" s="66">
        <f>IF(ISNUMBER(B132),PPMT(Home!$D$9/12,'Payment Schedule'!B132,12*Home!$D$10,Home!$D$6,0,0),"")</f>
        <v>-646.05280099618085</v>
      </c>
      <c r="F132" s="66">
        <f>IF(ISNUMBER(B132),SUM($E$7:E132)*-1,"")</f>
        <v>70796.249378151973</v>
      </c>
    </row>
    <row r="133" spans="2:6">
      <c r="B133">
        <f>IF((ROWS($B$7:B132)+1)/12&gt;Home!$D$10,"",ROWS($B$7:B132)+1)</f>
        <v>127</v>
      </c>
      <c r="C133" s="67">
        <f>IF(ISNUMBER(B133),Home!$D$12,"")</f>
        <v>1450.3336005068657</v>
      </c>
      <c r="D133" s="66">
        <f>IF(ISNUMBER(B133),IPMT(Home!$D$9/12,'Payment Schedule'!B133,12*Home!$D$10,Home!$D$6,0,0),"")</f>
        <v>-458.80026184173516</v>
      </c>
      <c r="E133" s="66">
        <f>IF(ISNUMBER(B133),PPMT(Home!$D$9/12,'Payment Schedule'!B133,12*Home!$D$10,Home!$D$6,0,0),"")</f>
        <v>-647.53333866513049</v>
      </c>
      <c r="F133" s="66">
        <f>IF(ISNUMBER(B133),SUM($E$7:E133)*-1,"")</f>
        <v>71443.782716817106</v>
      </c>
    </row>
    <row r="134" spans="2:6">
      <c r="B134">
        <f>IF((ROWS($B$7:B133)+1)/12&gt;Home!$D$10,"",ROWS($B$7:B133)+1)</f>
        <v>128</v>
      </c>
      <c r="C134" s="67">
        <f>IF(ISNUMBER(B134),Home!$D$12,"")</f>
        <v>1450.3336005068657</v>
      </c>
      <c r="D134" s="66">
        <f>IF(ISNUMBER(B134),IPMT(Home!$D$9/12,'Payment Schedule'!B134,12*Home!$D$10,Home!$D$6,0,0),"")</f>
        <v>-457.31633127396088</v>
      </c>
      <c r="E134" s="66">
        <f>IF(ISNUMBER(B134),PPMT(Home!$D$9/12,'Payment Schedule'!B134,12*Home!$D$10,Home!$D$6,0,0),"")</f>
        <v>-649.01726923290471</v>
      </c>
      <c r="F134" s="66">
        <f>IF(ISNUMBER(B134),SUM($E$7:E134)*-1,"")</f>
        <v>72092.799986050013</v>
      </c>
    </row>
    <row r="135" spans="2:6">
      <c r="B135">
        <f>IF((ROWS($B$7:B134)+1)/12&gt;Home!$D$10,"",ROWS($B$7:B134)+1)</f>
        <v>129</v>
      </c>
      <c r="C135" s="67">
        <f>IF(ISNUMBER(B135),Home!$D$12,"")</f>
        <v>1450.3336005068657</v>
      </c>
      <c r="D135" s="66">
        <f>IF(ISNUMBER(B135),IPMT(Home!$D$9/12,'Payment Schedule'!B135,12*Home!$D$10,Home!$D$6,0,0),"")</f>
        <v>-455.82900003196892</v>
      </c>
      <c r="E135" s="66">
        <f>IF(ISNUMBER(B135),PPMT(Home!$D$9/12,'Payment Schedule'!B135,12*Home!$D$10,Home!$D$6,0,0),"")</f>
        <v>-650.50460047489685</v>
      </c>
      <c r="F135" s="66">
        <f>IF(ISNUMBER(B135),SUM($E$7:E135)*-1,"")</f>
        <v>72743.304586524915</v>
      </c>
    </row>
    <row r="136" spans="2:6">
      <c r="B136">
        <f>IF((ROWS($B$7:B135)+1)/12&gt;Home!$D$10,"",ROWS($B$7:B135)+1)</f>
        <v>130</v>
      </c>
      <c r="C136" s="67">
        <f>IF(ISNUMBER(B136),Home!$D$12,"")</f>
        <v>1450.3336005068657</v>
      </c>
      <c r="D136" s="66">
        <f>IF(ISNUMBER(B136),IPMT(Home!$D$9/12,'Payment Schedule'!B136,12*Home!$D$10,Home!$D$6,0,0),"")</f>
        <v>-454.33826032254728</v>
      </c>
      <c r="E136" s="66">
        <f>IF(ISNUMBER(B136),PPMT(Home!$D$9/12,'Payment Schedule'!B136,12*Home!$D$10,Home!$D$6,0,0),"")</f>
        <v>-651.99534018431848</v>
      </c>
      <c r="F136" s="66">
        <f>IF(ISNUMBER(B136),SUM($E$7:E136)*-1,"")</f>
        <v>73395.299926709238</v>
      </c>
    </row>
    <row r="137" spans="2:6">
      <c r="B137">
        <f>IF((ROWS($B$7:B136)+1)/12&gt;Home!$D$10,"",ROWS($B$7:B136)+1)</f>
        <v>131</v>
      </c>
      <c r="C137" s="67">
        <f>IF(ISNUMBER(B137),Home!$D$12,"")</f>
        <v>1450.3336005068657</v>
      </c>
      <c r="D137" s="66">
        <f>IF(ISNUMBER(B137),IPMT(Home!$D$9/12,'Payment Schedule'!B137,12*Home!$D$10,Home!$D$6,0,0),"")</f>
        <v>-452.84410433462489</v>
      </c>
      <c r="E137" s="66">
        <f>IF(ISNUMBER(B137),PPMT(Home!$D$9/12,'Payment Schedule'!B137,12*Home!$D$10,Home!$D$6,0,0),"")</f>
        <v>-653.48949617224071</v>
      </c>
      <c r="F137" s="66">
        <f>IF(ISNUMBER(B137),SUM($E$7:E137)*-1,"")</f>
        <v>74048.789422881484</v>
      </c>
    </row>
    <row r="138" spans="2:6">
      <c r="B138">
        <f>IF((ROWS($B$7:B137)+1)/12&gt;Home!$D$10,"",ROWS($B$7:B137)+1)</f>
        <v>132</v>
      </c>
      <c r="C138" s="67">
        <f>IF(ISNUMBER(B138),Home!$D$12,"")</f>
        <v>1450.3336005068657</v>
      </c>
      <c r="D138" s="66">
        <f>IF(ISNUMBER(B138),IPMT(Home!$D$9/12,'Payment Schedule'!B138,12*Home!$D$10,Home!$D$6,0,0),"")</f>
        <v>-451.34652423923012</v>
      </c>
      <c r="E138" s="66">
        <f>IF(ISNUMBER(B138),PPMT(Home!$D$9/12,'Payment Schedule'!B138,12*Home!$D$10,Home!$D$6,0,0),"")</f>
        <v>-654.98707626763553</v>
      </c>
      <c r="F138" s="66">
        <f>IF(ISNUMBER(B138),SUM($E$7:E138)*-1,"")</f>
        <v>74703.776499149113</v>
      </c>
    </row>
    <row r="139" spans="2:6">
      <c r="B139">
        <f>IF((ROWS($B$7:B138)+1)/12&gt;Home!$D$10,"",ROWS($B$7:B138)+1)</f>
        <v>133</v>
      </c>
      <c r="C139" s="67">
        <f>IF(ISNUMBER(B139),Home!$D$12,"")</f>
        <v>1450.3336005068657</v>
      </c>
      <c r="D139" s="66">
        <f>IF(ISNUMBER(B139),IPMT(Home!$D$9/12,'Payment Schedule'!B139,12*Home!$D$10,Home!$D$6,0,0),"")</f>
        <v>-449.84551218945012</v>
      </c>
      <c r="E139" s="66">
        <f>IF(ISNUMBER(B139),PPMT(Home!$D$9/12,'Payment Schedule'!B139,12*Home!$D$10,Home!$D$6,0,0),"")</f>
        <v>-656.48808831741553</v>
      </c>
      <c r="F139" s="66">
        <f>IF(ISNUMBER(B139),SUM($E$7:E139)*-1,"")</f>
        <v>75360.264587466532</v>
      </c>
    </row>
    <row r="140" spans="2:6">
      <c r="B140">
        <f>IF((ROWS($B$7:B139)+1)/12&gt;Home!$D$10,"",ROWS($B$7:B139)+1)</f>
        <v>134</v>
      </c>
      <c r="C140" s="67">
        <f>IF(ISNUMBER(B140),Home!$D$12,"")</f>
        <v>1450.3336005068657</v>
      </c>
      <c r="D140" s="66">
        <f>IF(ISNUMBER(B140),IPMT(Home!$D$9/12,'Payment Schedule'!B140,12*Home!$D$10,Home!$D$6,0,0),"")</f>
        <v>-448.34106032038926</v>
      </c>
      <c r="E140" s="66">
        <f>IF(ISNUMBER(B140),PPMT(Home!$D$9/12,'Payment Schedule'!B140,12*Home!$D$10,Home!$D$6,0,0),"")</f>
        <v>-657.99254018647616</v>
      </c>
      <c r="F140" s="66">
        <f>IF(ISNUMBER(B140),SUM($E$7:E140)*-1,"")</f>
        <v>76018.257127653007</v>
      </c>
    </row>
    <row r="141" spans="2:6">
      <c r="B141">
        <f>IF((ROWS($B$7:B140)+1)/12&gt;Home!$D$10,"",ROWS($B$7:B140)+1)</f>
        <v>135</v>
      </c>
      <c r="C141" s="67">
        <f>IF(ISNUMBER(B141),Home!$D$12,"")</f>
        <v>1450.3336005068657</v>
      </c>
      <c r="D141" s="66">
        <f>IF(ISNUMBER(B141),IPMT(Home!$D$9/12,'Payment Schedule'!B141,12*Home!$D$10,Home!$D$6,0,0),"")</f>
        <v>-446.83316074912869</v>
      </c>
      <c r="E141" s="66">
        <f>IF(ISNUMBER(B141),PPMT(Home!$D$9/12,'Payment Schedule'!B141,12*Home!$D$10,Home!$D$6,0,0),"")</f>
        <v>-659.5004397577369</v>
      </c>
      <c r="F141" s="66">
        <f>IF(ISNUMBER(B141),SUM($E$7:E141)*-1,"")</f>
        <v>76677.75756741075</v>
      </c>
    </row>
    <row r="142" spans="2:6">
      <c r="B142">
        <f>IF((ROWS($B$7:B141)+1)/12&gt;Home!$D$10,"",ROWS($B$7:B141)+1)</f>
        <v>136</v>
      </c>
      <c r="C142" s="67">
        <f>IF(ISNUMBER(B142),Home!$D$12,"")</f>
        <v>1450.3336005068657</v>
      </c>
      <c r="D142" s="66">
        <f>IF(ISNUMBER(B142),IPMT(Home!$D$9/12,'Payment Schedule'!B142,12*Home!$D$10,Home!$D$6,0,0),"")</f>
        <v>-445.32180557468388</v>
      </c>
      <c r="E142" s="66">
        <f>IF(ISNUMBER(B142),PPMT(Home!$D$9/12,'Payment Schedule'!B142,12*Home!$D$10,Home!$D$6,0,0),"")</f>
        <v>-661.01179493218172</v>
      </c>
      <c r="F142" s="66">
        <f>IF(ISNUMBER(B142),SUM($E$7:E142)*-1,"")</f>
        <v>77338.769362342937</v>
      </c>
    </row>
    <row r="143" spans="2:6">
      <c r="B143">
        <f>IF((ROWS($B$7:B142)+1)/12&gt;Home!$D$10,"",ROWS($B$7:B142)+1)</f>
        <v>137</v>
      </c>
      <c r="C143" s="67">
        <f>IF(ISNUMBER(B143),Home!$D$12,"")</f>
        <v>1450.3336005068657</v>
      </c>
      <c r="D143" s="66">
        <f>IF(ISNUMBER(B143),IPMT(Home!$D$9/12,'Payment Schedule'!B143,12*Home!$D$10,Home!$D$6,0,0),"")</f>
        <v>-443.80698687796422</v>
      </c>
      <c r="E143" s="66">
        <f>IF(ISNUMBER(B143),PPMT(Home!$D$9/12,'Payment Schedule'!B143,12*Home!$D$10,Home!$D$6,0,0),"")</f>
        <v>-662.52661362890126</v>
      </c>
      <c r="F143" s="66">
        <f>IF(ISNUMBER(B143),SUM($E$7:E143)*-1,"")</f>
        <v>78001.295975971836</v>
      </c>
    </row>
    <row r="144" spans="2:6">
      <c r="B144">
        <f>IF((ROWS($B$7:B143)+1)/12&gt;Home!$D$10,"",ROWS($B$7:B143)+1)</f>
        <v>138</v>
      </c>
      <c r="C144" s="67">
        <f>IF(ISNUMBER(B144),Home!$D$12,"")</f>
        <v>1450.3336005068657</v>
      </c>
      <c r="D144" s="66">
        <f>IF(ISNUMBER(B144),IPMT(Home!$D$9/12,'Payment Schedule'!B144,12*Home!$D$10,Home!$D$6,0,0),"")</f>
        <v>-442.28869672173136</v>
      </c>
      <c r="E144" s="66">
        <f>IF(ISNUMBER(B144),PPMT(Home!$D$9/12,'Payment Schedule'!B144,12*Home!$D$10,Home!$D$6,0,0),"")</f>
        <v>-664.04490378513412</v>
      </c>
      <c r="F144" s="66">
        <f>IF(ISNUMBER(B144),SUM($E$7:E144)*-1,"")</f>
        <v>78665.340879756972</v>
      </c>
    </row>
    <row r="145" spans="2:6">
      <c r="B145">
        <f>IF((ROWS($B$7:B144)+1)/12&gt;Home!$D$10,"",ROWS($B$7:B144)+1)</f>
        <v>139</v>
      </c>
      <c r="C145" s="67">
        <f>IF(ISNUMBER(B145),Home!$D$12,"")</f>
        <v>1450.3336005068657</v>
      </c>
      <c r="D145" s="66">
        <f>IF(ISNUMBER(B145),IPMT(Home!$D$9/12,'Payment Schedule'!B145,12*Home!$D$10,Home!$D$6,0,0),"")</f>
        <v>-440.76692715055702</v>
      </c>
      <c r="E145" s="66">
        <f>IF(ISNUMBER(B145),PPMT(Home!$D$9/12,'Payment Schedule'!B145,12*Home!$D$10,Home!$D$6,0,0),"")</f>
        <v>-665.56667335630846</v>
      </c>
      <c r="F145" s="66">
        <f>IF(ISNUMBER(B145),SUM($E$7:E145)*-1,"")</f>
        <v>79330.907553113284</v>
      </c>
    </row>
    <row r="146" spans="2:6">
      <c r="B146">
        <f>IF((ROWS($B$7:B145)+1)/12&gt;Home!$D$10,"",ROWS($B$7:B145)+1)</f>
        <v>140</v>
      </c>
      <c r="C146" s="67">
        <f>IF(ISNUMBER(B146),Home!$D$12,"")</f>
        <v>1450.3336005068657</v>
      </c>
      <c r="D146" s="66">
        <f>IF(ISNUMBER(B146),IPMT(Home!$D$9/12,'Payment Schedule'!B146,12*Home!$D$10,Home!$D$6,0,0),"")</f>
        <v>-439.24167019078232</v>
      </c>
      <c r="E146" s="66">
        <f>IF(ISNUMBER(B146),PPMT(Home!$D$9/12,'Payment Schedule'!B146,12*Home!$D$10,Home!$D$6,0,0),"")</f>
        <v>-667.09193031608345</v>
      </c>
      <c r="F146" s="66">
        <f>IF(ISNUMBER(B146),SUM($E$7:E146)*-1,"")</f>
        <v>79997.999483429361</v>
      </c>
    </row>
    <row r="147" spans="2:6">
      <c r="B147">
        <f>IF((ROWS($B$7:B146)+1)/12&gt;Home!$D$10,"",ROWS($B$7:B146)+1)</f>
        <v>141</v>
      </c>
      <c r="C147" s="67">
        <f>IF(ISNUMBER(B147),Home!$D$12,"")</f>
        <v>1450.3336005068657</v>
      </c>
      <c r="D147" s="66">
        <f>IF(ISNUMBER(B147),IPMT(Home!$D$9/12,'Payment Schedule'!B147,12*Home!$D$10,Home!$D$6,0,0),"")</f>
        <v>-437.71291785047464</v>
      </c>
      <c r="E147" s="66">
        <f>IF(ISNUMBER(B147),PPMT(Home!$D$9/12,'Payment Schedule'!B147,12*Home!$D$10,Home!$D$6,0,0),"")</f>
        <v>-668.62068265639107</v>
      </c>
      <c r="F147" s="66">
        <f>IF(ISNUMBER(B147),SUM($E$7:E147)*-1,"")</f>
        <v>80666.620166085748</v>
      </c>
    </row>
    <row r="148" spans="2:6">
      <c r="B148">
        <f>IF((ROWS($B$7:B147)+1)/12&gt;Home!$D$10,"",ROWS($B$7:B147)+1)</f>
        <v>142</v>
      </c>
      <c r="C148" s="67">
        <f>IF(ISNUMBER(B148),Home!$D$12,"")</f>
        <v>1450.3336005068657</v>
      </c>
      <c r="D148" s="66">
        <f>IF(ISNUMBER(B148),IPMT(Home!$D$9/12,'Payment Schedule'!B148,12*Home!$D$10,Home!$D$6,0,0),"")</f>
        <v>-436.18066211938697</v>
      </c>
      <c r="E148" s="66">
        <f>IF(ISNUMBER(B148),PPMT(Home!$D$9/12,'Payment Schedule'!B148,12*Home!$D$10,Home!$D$6,0,0),"")</f>
        <v>-670.15293838747857</v>
      </c>
      <c r="F148" s="66">
        <f>IF(ISNUMBER(B148),SUM($E$7:E148)*-1,"")</f>
        <v>81336.773104473221</v>
      </c>
    </row>
    <row r="149" spans="2:6">
      <c r="B149">
        <f>IF((ROWS($B$7:B148)+1)/12&gt;Home!$D$10,"",ROWS($B$7:B148)+1)</f>
        <v>143</v>
      </c>
      <c r="C149" s="67">
        <f>IF(ISNUMBER(B149),Home!$D$12,"")</f>
        <v>1450.3336005068657</v>
      </c>
      <c r="D149" s="66">
        <f>IF(ISNUMBER(B149),IPMT(Home!$D$9/12,'Payment Schedule'!B149,12*Home!$D$10,Home!$D$6,0,0),"")</f>
        <v>-434.64489496891559</v>
      </c>
      <c r="E149" s="66">
        <f>IF(ISNUMBER(B149),PPMT(Home!$D$9/12,'Payment Schedule'!B149,12*Home!$D$10,Home!$D$6,0,0),"")</f>
        <v>-671.68870553794989</v>
      </c>
      <c r="F149" s="66">
        <f>IF(ISNUMBER(B149),SUM($E$7:E149)*-1,"")</f>
        <v>82008.461810011169</v>
      </c>
    </row>
    <row r="150" spans="2:6">
      <c r="B150">
        <f>IF((ROWS($B$7:B149)+1)/12&gt;Home!$D$10,"",ROWS($B$7:B149)+1)</f>
        <v>144</v>
      </c>
      <c r="C150" s="67">
        <f>IF(ISNUMBER(B150),Home!$D$12,"")</f>
        <v>1450.3336005068657</v>
      </c>
      <c r="D150" s="66">
        <f>IF(ISNUMBER(B150),IPMT(Home!$D$9/12,'Payment Schedule'!B150,12*Home!$D$10,Home!$D$6,0,0),"")</f>
        <v>-433.10560835205791</v>
      </c>
      <c r="E150" s="66">
        <f>IF(ISNUMBER(B150),PPMT(Home!$D$9/12,'Payment Schedule'!B150,12*Home!$D$10,Home!$D$6,0,0),"")</f>
        <v>-673.22799215480779</v>
      </c>
      <c r="F150" s="66">
        <f>IF(ISNUMBER(B150),SUM($E$7:E150)*-1,"")</f>
        <v>82681.689802165973</v>
      </c>
    </row>
    <row r="151" spans="2:6">
      <c r="B151">
        <f>IF((ROWS($B$7:B150)+1)/12&gt;Home!$D$10,"",ROWS($B$7:B150)+1)</f>
        <v>145</v>
      </c>
      <c r="C151" s="67">
        <f>IF(ISNUMBER(B151),Home!$D$12,"")</f>
        <v>1450.3336005068657</v>
      </c>
      <c r="D151" s="66">
        <f>IF(ISNUMBER(B151),IPMT(Home!$D$9/12,'Payment Schedule'!B151,12*Home!$D$10,Home!$D$6,0,0),"")</f>
        <v>-431.56279420336978</v>
      </c>
      <c r="E151" s="66">
        <f>IF(ISNUMBER(B151),PPMT(Home!$D$9/12,'Payment Schedule'!B151,12*Home!$D$10,Home!$D$6,0,0),"")</f>
        <v>-674.77080630349576</v>
      </c>
      <c r="F151" s="66">
        <f>IF(ISNUMBER(B151),SUM($E$7:E151)*-1,"")</f>
        <v>83356.460608469468</v>
      </c>
    </row>
    <row r="152" spans="2:6">
      <c r="B152">
        <f>IF((ROWS($B$7:B151)+1)/12&gt;Home!$D$10,"",ROWS($B$7:B151)+1)</f>
        <v>146</v>
      </c>
      <c r="C152" s="67">
        <f>IF(ISNUMBER(B152),Home!$D$12,"")</f>
        <v>1450.3336005068657</v>
      </c>
      <c r="D152" s="66">
        <f>IF(ISNUMBER(B152),IPMT(Home!$D$9/12,'Payment Schedule'!B152,12*Home!$D$10,Home!$D$6,0,0),"")</f>
        <v>-430.01644443892428</v>
      </c>
      <c r="E152" s="66">
        <f>IF(ISNUMBER(B152),PPMT(Home!$D$9/12,'Payment Schedule'!B152,12*Home!$D$10,Home!$D$6,0,0),"")</f>
        <v>-676.31715606794126</v>
      </c>
      <c r="F152" s="66">
        <f>IF(ISNUMBER(B152),SUM($E$7:E152)*-1,"")</f>
        <v>84032.777764537415</v>
      </c>
    </row>
    <row r="153" spans="2:6">
      <c r="B153">
        <f>IF((ROWS($B$7:B152)+1)/12&gt;Home!$D$10,"",ROWS($B$7:B152)+1)</f>
        <v>147</v>
      </c>
      <c r="C153" s="67">
        <f>IF(ISNUMBER(B153),Home!$D$12,"")</f>
        <v>1450.3336005068657</v>
      </c>
      <c r="D153" s="66">
        <f>IF(ISNUMBER(B153),IPMT(Home!$D$9/12,'Payment Schedule'!B153,12*Home!$D$10,Home!$D$6,0,0),"")</f>
        <v>-428.46655095626858</v>
      </c>
      <c r="E153" s="66">
        <f>IF(ISNUMBER(B153),PPMT(Home!$D$9/12,'Payment Schedule'!B153,12*Home!$D$10,Home!$D$6,0,0),"")</f>
        <v>-677.86704955059713</v>
      </c>
      <c r="F153" s="66">
        <f>IF(ISNUMBER(B153),SUM($E$7:E153)*-1,"")</f>
        <v>84710.644814088009</v>
      </c>
    </row>
    <row r="154" spans="2:6">
      <c r="B154">
        <f>IF((ROWS($B$7:B153)+1)/12&gt;Home!$D$10,"",ROWS($B$7:B153)+1)</f>
        <v>148</v>
      </c>
      <c r="C154" s="67">
        <f>IF(ISNUMBER(B154),Home!$D$12,"")</f>
        <v>1450.3336005068657</v>
      </c>
      <c r="D154" s="66">
        <f>IF(ISNUMBER(B154),IPMT(Home!$D$9/12,'Payment Schedule'!B154,12*Home!$D$10,Home!$D$6,0,0),"")</f>
        <v>-426.91310563438179</v>
      </c>
      <c r="E154" s="66">
        <f>IF(ISNUMBER(B154),PPMT(Home!$D$9/12,'Payment Schedule'!B154,12*Home!$D$10,Home!$D$6,0,0),"")</f>
        <v>-679.4204948724838</v>
      </c>
      <c r="F154" s="66">
        <f>IF(ISNUMBER(B154),SUM($E$7:E154)*-1,"")</f>
        <v>85390.065308960489</v>
      </c>
    </row>
    <row r="155" spans="2:6">
      <c r="B155">
        <f>IF((ROWS($B$7:B154)+1)/12&gt;Home!$D$10,"",ROWS($B$7:B154)+1)</f>
        <v>149</v>
      </c>
      <c r="C155" s="67">
        <f>IF(ISNUMBER(B155),Home!$D$12,"")</f>
        <v>1450.3336005068657</v>
      </c>
      <c r="D155" s="66">
        <f>IF(ISNUMBER(B155),IPMT(Home!$D$9/12,'Payment Schedule'!B155,12*Home!$D$10,Home!$D$6,0,0),"")</f>
        <v>-425.35610033363236</v>
      </c>
      <c r="E155" s="66">
        <f>IF(ISNUMBER(B155),PPMT(Home!$D$9/12,'Payment Schedule'!B155,12*Home!$D$10,Home!$D$6,0,0),"")</f>
        <v>-680.97750017323335</v>
      </c>
      <c r="F155" s="66">
        <f>IF(ISNUMBER(B155),SUM($E$7:E155)*-1,"")</f>
        <v>86071.042809133723</v>
      </c>
    </row>
    <row r="156" spans="2:6">
      <c r="B156">
        <f>IF((ROWS($B$7:B155)+1)/12&gt;Home!$D$10,"",ROWS($B$7:B155)+1)</f>
        <v>150</v>
      </c>
      <c r="C156" s="67">
        <f>IF(ISNUMBER(B156),Home!$D$12,"")</f>
        <v>1450.3336005068657</v>
      </c>
      <c r="D156" s="66">
        <f>IF(ISNUMBER(B156),IPMT(Home!$D$9/12,'Payment Schedule'!B156,12*Home!$D$10,Home!$D$6,0,0),"")</f>
        <v>-423.79552689573529</v>
      </c>
      <c r="E156" s="66">
        <f>IF(ISNUMBER(B156),PPMT(Home!$D$9/12,'Payment Schedule'!B156,12*Home!$D$10,Home!$D$6,0,0),"")</f>
        <v>-682.53807361113024</v>
      </c>
      <c r="F156" s="66">
        <f>IF(ISNUMBER(B156),SUM($E$7:E156)*-1,"")</f>
        <v>86753.580882744849</v>
      </c>
    </row>
    <row r="157" spans="2:6">
      <c r="B157">
        <f>IF((ROWS($B$7:B156)+1)/12&gt;Home!$D$10,"",ROWS($B$7:B156)+1)</f>
        <v>151</v>
      </c>
      <c r="C157" s="67">
        <f>IF(ISNUMBER(B157),Home!$D$12,"")</f>
        <v>1450.3336005068657</v>
      </c>
      <c r="D157" s="66">
        <f>IF(ISNUMBER(B157),IPMT(Home!$D$9/12,'Payment Schedule'!B157,12*Home!$D$10,Home!$D$6,0,0),"")</f>
        <v>-422.23137714370989</v>
      </c>
      <c r="E157" s="66">
        <f>IF(ISNUMBER(B157),PPMT(Home!$D$9/12,'Payment Schedule'!B157,12*Home!$D$10,Home!$D$6,0,0),"")</f>
        <v>-684.10222336315576</v>
      </c>
      <c r="F157" s="66">
        <f>IF(ISNUMBER(B157),SUM($E$7:E157)*-1,"")</f>
        <v>87437.683106108001</v>
      </c>
    </row>
    <row r="158" spans="2:6">
      <c r="B158">
        <f>IF((ROWS($B$7:B157)+1)/12&gt;Home!$D$10,"",ROWS($B$7:B157)+1)</f>
        <v>152</v>
      </c>
      <c r="C158" s="67">
        <f>IF(ISNUMBER(B158),Home!$D$12,"")</f>
        <v>1450.3336005068657</v>
      </c>
      <c r="D158" s="66">
        <f>IF(ISNUMBER(B158),IPMT(Home!$D$9/12,'Payment Schedule'!B158,12*Home!$D$10,Home!$D$6,0,0),"")</f>
        <v>-420.66364288183593</v>
      </c>
      <c r="E158" s="66">
        <f>IF(ISNUMBER(B158),PPMT(Home!$D$9/12,'Payment Schedule'!B158,12*Home!$D$10,Home!$D$6,0,0),"")</f>
        <v>-685.66995762502961</v>
      </c>
      <c r="F158" s="66">
        <f>IF(ISNUMBER(B158),SUM($E$7:E158)*-1,"")</f>
        <v>88123.353063733026</v>
      </c>
    </row>
    <row r="159" spans="2:6">
      <c r="B159">
        <f>IF((ROWS($B$7:B158)+1)/12&gt;Home!$D$10,"",ROWS($B$7:B158)+1)</f>
        <v>153</v>
      </c>
      <c r="C159" s="67">
        <f>IF(ISNUMBER(B159),Home!$D$12,"")</f>
        <v>1450.3336005068657</v>
      </c>
      <c r="D159" s="66">
        <f>IF(ISNUMBER(B159),IPMT(Home!$D$9/12,'Payment Schedule'!B159,12*Home!$D$10,Home!$D$6,0,0),"")</f>
        <v>-419.09231589561193</v>
      </c>
      <c r="E159" s="66">
        <f>IF(ISNUMBER(B159),PPMT(Home!$D$9/12,'Payment Schedule'!B159,12*Home!$D$10,Home!$D$6,0,0),"")</f>
        <v>-687.24128461125383</v>
      </c>
      <c r="F159" s="66">
        <f>IF(ISNUMBER(B159),SUM($E$7:E159)*-1,"")</f>
        <v>88810.594348344282</v>
      </c>
    </row>
    <row r="160" spans="2:6">
      <c r="B160">
        <f>IF((ROWS($B$7:B159)+1)/12&gt;Home!$D$10,"",ROWS($B$7:B159)+1)</f>
        <v>154</v>
      </c>
      <c r="C160" s="67">
        <f>IF(ISNUMBER(B160),Home!$D$12,"")</f>
        <v>1450.3336005068657</v>
      </c>
      <c r="D160" s="66">
        <f>IF(ISNUMBER(B160),IPMT(Home!$D$9/12,'Payment Schedule'!B160,12*Home!$D$10,Home!$D$6,0,0),"")</f>
        <v>-417.51738795171116</v>
      </c>
      <c r="E160" s="66">
        <f>IF(ISNUMBER(B160),PPMT(Home!$D$9/12,'Payment Schedule'!B160,12*Home!$D$10,Home!$D$6,0,0),"")</f>
        <v>-688.81621255515449</v>
      </c>
      <c r="F160" s="66">
        <f>IF(ISNUMBER(B160),SUM($E$7:E160)*-1,"")</f>
        <v>89499.410560899443</v>
      </c>
    </row>
    <row r="161" spans="2:6">
      <c r="B161">
        <f>IF((ROWS($B$7:B160)+1)/12&gt;Home!$D$10,"",ROWS($B$7:B160)+1)</f>
        <v>155</v>
      </c>
      <c r="C161" s="67">
        <f>IF(ISNUMBER(B161),Home!$D$12,"")</f>
        <v>1450.3336005068657</v>
      </c>
      <c r="D161" s="66">
        <f>IF(ISNUMBER(B161),IPMT(Home!$D$9/12,'Payment Schedule'!B161,12*Home!$D$10,Home!$D$6,0,0),"")</f>
        <v>-415.93885079793887</v>
      </c>
      <c r="E161" s="66">
        <f>IF(ISNUMBER(B161),PPMT(Home!$D$9/12,'Payment Schedule'!B161,12*Home!$D$10,Home!$D$6,0,0),"")</f>
        <v>-690.39474970892661</v>
      </c>
      <c r="F161" s="66">
        <f>IF(ISNUMBER(B161),SUM($E$7:E161)*-1,"")</f>
        <v>90189.805310608368</v>
      </c>
    </row>
    <row r="162" spans="2:6">
      <c r="B162">
        <f>IF((ROWS($B$7:B161)+1)/12&gt;Home!$D$10,"",ROWS($B$7:B161)+1)</f>
        <v>156</v>
      </c>
      <c r="C162" s="67">
        <f>IF(ISNUMBER(B162),Home!$D$12,"")</f>
        <v>1450.3336005068657</v>
      </c>
      <c r="D162" s="66">
        <f>IF(ISNUMBER(B162),IPMT(Home!$D$9/12,'Payment Schedule'!B162,12*Home!$D$10,Home!$D$6,0,0),"")</f>
        <v>-414.35669616318927</v>
      </c>
      <c r="E162" s="66">
        <f>IF(ISNUMBER(B162),PPMT(Home!$D$9/12,'Payment Schedule'!B162,12*Home!$D$10,Home!$D$6,0,0),"")</f>
        <v>-691.97690434367632</v>
      </c>
      <c r="F162" s="66">
        <f>IF(ISNUMBER(B162),SUM($E$7:E162)*-1,"")</f>
        <v>90881.782214952051</v>
      </c>
    </row>
    <row r="163" spans="2:6">
      <c r="B163">
        <f>IF((ROWS($B$7:B162)+1)/12&gt;Home!$D$10,"",ROWS($B$7:B162)+1)</f>
        <v>157</v>
      </c>
      <c r="C163" s="67">
        <f>IF(ISNUMBER(B163),Home!$D$12,"")</f>
        <v>1450.3336005068657</v>
      </c>
      <c r="D163" s="66">
        <f>IF(ISNUMBER(B163),IPMT(Home!$D$9/12,'Payment Schedule'!B163,12*Home!$D$10,Home!$D$6,0,0),"")</f>
        <v>-412.77091575740161</v>
      </c>
      <c r="E163" s="66">
        <f>IF(ISNUMBER(B163),PPMT(Home!$D$9/12,'Payment Schedule'!B163,12*Home!$D$10,Home!$D$6,0,0),"")</f>
        <v>-693.56268474946398</v>
      </c>
      <c r="F163" s="66">
        <f>IF(ISNUMBER(B163),SUM($E$7:E163)*-1,"")</f>
        <v>91575.344899701508</v>
      </c>
    </row>
    <row r="164" spans="2:6">
      <c r="B164">
        <f>IF((ROWS($B$7:B163)+1)/12&gt;Home!$D$10,"",ROWS($B$7:B163)+1)</f>
        <v>158</v>
      </c>
      <c r="C164" s="67">
        <f>IF(ISNUMBER(B164),Home!$D$12,"")</f>
        <v>1450.3336005068657</v>
      </c>
      <c r="D164" s="66">
        <f>IF(ISNUMBER(B164),IPMT(Home!$D$9/12,'Payment Schedule'!B164,12*Home!$D$10,Home!$D$6,0,0),"")</f>
        <v>-411.18150127151745</v>
      </c>
      <c r="E164" s="66">
        <f>IF(ISNUMBER(B164),PPMT(Home!$D$9/12,'Payment Schedule'!B164,12*Home!$D$10,Home!$D$6,0,0),"")</f>
        <v>-695.15209923534815</v>
      </c>
      <c r="F164" s="66">
        <f>IF(ISNUMBER(B164),SUM($E$7:E164)*-1,"")</f>
        <v>92270.496998936855</v>
      </c>
    </row>
    <row r="165" spans="2:6">
      <c r="B165">
        <f>IF((ROWS($B$7:B164)+1)/12&gt;Home!$D$10,"",ROWS($B$7:B164)+1)</f>
        <v>159</v>
      </c>
      <c r="C165" s="67">
        <f>IF(ISNUMBER(B165),Home!$D$12,"")</f>
        <v>1450.3336005068657</v>
      </c>
      <c r="D165" s="66">
        <f>IF(ISNUMBER(B165),IPMT(Home!$D$9/12,'Payment Schedule'!B165,12*Home!$D$10,Home!$D$6,0,0),"")</f>
        <v>-409.58844437743653</v>
      </c>
      <c r="E165" s="66">
        <f>IF(ISNUMBER(B165),PPMT(Home!$D$9/12,'Payment Schedule'!B165,12*Home!$D$10,Home!$D$6,0,0),"")</f>
        <v>-696.74515612942912</v>
      </c>
      <c r="F165" s="66">
        <f>IF(ISNUMBER(B165),SUM($E$7:E165)*-1,"")</f>
        <v>92967.242155066284</v>
      </c>
    </row>
    <row r="166" spans="2:6">
      <c r="B166">
        <f>IF((ROWS($B$7:B165)+1)/12&gt;Home!$D$10,"",ROWS($B$7:B165)+1)</f>
        <v>160</v>
      </c>
      <c r="C166" s="67">
        <f>IF(ISNUMBER(B166),Home!$D$12,"")</f>
        <v>1450.3336005068657</v>
      </c>
      <c r="D166" s="66">
        <f>IF(ISNUMBER(B166),IPMT(Home!$D$9/12,'Payment Schedule'!B166,12*Home!$D$10,Home!$D$6,0,0),"")</f>
        <v>-407.99173672797332</v>
      </c>
      <c r="E166" s="66">
        <f>IF(ISNUMBER(B166),PPMT(Home!$D$9/12,'Payment Schedule'!B166,12*Home!$D$10,Home!$D$6,0,0),"")</f>
        <v>-698.34186377889239</v>
      </c>
      <c r="F166" s="66">
        <f>IF(ISNUMBER(B166),SUM($E$7:E166)*-1,"")</f>
        <v>93665.584018845169</v>
      </c>
    </row>
    <row r="167" spans="2:6">
      <c r="B167">
        <f>IF((ROWS($B$7:B166)+1)/12&gt;Home!$D$10,"",ROWS($B$7:B166)+1)</f>
        <v>161</v>
      </c>
      <c r="C167" s="67">
        <f>IF(ISNUMBER(B167),Home!$D$12,"")</f>
        <v>1450.3336005068657</v>
      </c>
      <c r="D167" s="66">
        <f>IF(ISNUMBER(B167),IPMT(Home!$D$9/12,'Payment Schedule'!B167,12*Home!$D$10,Home!$D$6,0,0),"")</f>
        <v>-406.39136995681326</v>
      </c>
      <c r="E167" s="66">
        <f>IF(ISNUMBER(B167),PPMT(Home!$D$9/12,'Payment Schedule'!B167,12*Home!$D$10,Home!$D$6,0,0),"")</f>
        <v>-699.94223055005227</v>
      </c>
      <c r="F167" s="66">
        <f>IF(ISNUMBER(B167),SUM($E$7:E167)*-1,"")</f>
        <v>94365.526249395218</v>
      </c>
    </row>
    <row r="168" spans="2:6">
      <c r="B168">
        <f>IF((ROWS($B$7:B167)+1)/12&gt;Home!$D$10,"",ROWS($B$7:B167)+1)</f>
        <v>162</v>
      </c>
      <c r="C168" s="67">
        <f>IF(ISNUMBER(B168),Home!$D$12,"")</f>
        <v>1450.3336005068657</v>
      </c>
      <c r="D168" s="66">
        <f>IF(ISNUMBER(B168),IPMT(Home!$D$9/12,'Payment Schedule'!B168,12*Home!$D$10,Home!$D$6,0,0),"")</f>
        <v>-404.78733567846945</v>
      </c>
      <c r="E168" s="66">
        <f>IF(ISNUMBER(B168),PPMT(Home!$D$9/12,'Payment Schedule'!B168,12*Home!$D$10,Home!$D$6,0,0),"")</f>
        <v>-701.54626482839637</v>
      </c>
      <c r="F168" s="66">
        <f>IF(ISNUMBER(B168),SUM($E$7:E168)*-1,"")</f>
        <v>95067.072514223619</v>
      </c>
    </row>
    <row r="169" spans="2:6">
      <c r="B169">
        <f>IF((ROWS($B$7:B168)+1)/12&gt;Home!$D$10,"",ROWS($B$7:B168)+1)</f>
        <v>163</v>
      </c>
      <c r="C169" s="67">
        <f>IF(ISNUMBER(B169),Home!$D$12,"")</f>
        <v>1450.3336005068657</v>
      </c>
      <c r="D169" s="66">
        <f>IF(ISNUMBER(B169),IPMT(Home!$D$9/12,'Payment Schedule'!B169,12*Home!$D$10,Home!$D$6,0,0),"")</f>
        <v>-403.17962548823766</v>
      </c>
      <c r="E169" s="66">
        <f>IF(ISNUMBER(B169),PPMT(Home!$D$9/12,'Payment Schedule'!B169,12*Home!$D$10,Home!$D$6,0,0),"")</f>
        <v>-703.15397501862799</v>
      </c>
      <c r="F169" s="66">
        <f>IF(ISNUMBER(B169),SUM($E$7:E169)*-1,"")</f>
        <v>95770.226489242254</v>
      </c>
    </row>
    <row r="170" spans="2:6">
      <c r="B170">
        <f>IF((ROWS($B$7:B169)+1)/12&gt;Home!$D$10,"",ROWS($B$7:B169)+1)</f>
        <v>164</v>
      </c>
      <c r="C170" s="67">
        <f>IF(ISNUMBER(B170),Home!$D$12,"")</f>
        <v>1450.3336005068657</v>
      </c>
      <c r="D170" s="66">
        <f>IF(ISNUMBER(B170),IPMT(Home!$D$9/12,'Payment Schedule'!B170,12*Home!$D$10,Home!$D$6,0,0),"")</f>
        <v>-401.56823096215328</v>
      </c>
      <c r="E170" s="66">
        <f>IF(ISNUMBER(B170),PPMT(Home!$D$9/12,'Payment Schedule'!B170,12*Home!$D$10,Home!$D$6,0,0),"")</f>
        <v>-704.76536954471237</v>
      </c>
      <c r="F170" s="66">
        <f>IF(ISNUMBER(B170),SUM($E$7:E170)*-1,"")</f>
        <v>96474.991858786962</v>
      </c>
    </row>
    <row r="171" spans="2:6">
      <c r="B171">
        <f>IF((ROWS($B$7:B170)+1)/12&gt;Home!$D$10,"",ROWS($B$7:B170)+1)</f>
        <v>165</v>
      </c>
      <c r="C171" s="67">
        <f>IF(ISNUMBER(B171),Home!$D$12,"")</f>
        <v>1450.3336005068657</v>
      </c>
      <c r="D171" s="66">
        <f>IF(ISNUMBER(B171),IPMT(Home!$D$9/12,'Payment Schedule'!B171,12*Home!$D$10,Home!$D$6,0,0),"")</f>
        <v>-399.95314365694668</v>
      </c>
      <c r="E171" s="66">
        <f>IF(ISNUMBER(B171),PPMT(Home!$D$9/12,'Payment Schedule'!B171,12*Home!$D$10,Home!$D$6,0,0),"")</f>
        <v>-706.38045684991891</v>
      </c>
      <c r="F171" s="66">
        <f>IF(ISNUMBER(B171),SUM($E$7:E171)*-1,"")</f>
        <v>97181.37231563688</v>
      </c>
    </row>
    <row r="172" spans="2:6">
      <c r="B172">
        <f>IF((ROWS($B$7:B171)+1)/12&gt;Home!$D$10,"",ROWS($B$7:B171)+1)</f>
        <v>166</v>
      </c>
      <c r="C172" s="67">
        <f>IF(ISNUMBER(B172),Home!$D$12,"")</f>
        <v>1450.3336005068657</v>
      </c>
      <c r="D172" s="66">
        <f>IF(ISNUMBER(B172),IPMT(Home!$D$9/12,'Payment Schedule'!B172,12*Home!$D$10,Home!$D$6,0,0),"")</f>
        <v>-398.33435510999891</v>
      </c>
      <c r="E172" s="66">
        <f>IF(ISNUMBER(B172),PPMT(Home!$D$9/12,'Payment Schedule'!B172,12*Home!$D$10,Home!$D$6,0,0),"")</f>
        <v>-707.99924539686674</v>
      </c>
      <c r="F172" s="66">
        <f>IF(ISNUMBER(B172),SUM($E$7:E172)*-1,"")</f>
        <v>97889.371561033753</v>
      </c>
    </row>
    <row r="173" spans="2:6">
      <c r="B173">
        <f>IF((ROWS($B$7:B172)+1)/12&gt;Home!$D$10,"",ROWS($B$7:B172)+1)</f>
        <v>167</v>
      </c>
      <c r="C173" s="67">
        <f>IF(ISNUMBER(B173),Home!$D$12,"")</f>
        <v>1450.3336005068657</v>
      </c>
      <c r="D173" s="66">
        <f>IF(ISNUMBER(B173),IPMT(Home!$D$9/12,'Payment Schedule'!B173,12*Home!$D$10,Home!$D$6,0,0),"")</f>
        <v>-396.71185683929775</v>
      </c>
      <c r="E173" s="66">
        <f>IF(ISNUMBER(B173),PPMT(Home!$D$9/12,'Payment Schedule'!B173,12*Home!$D$10,Home!$D$6,0,0),"")</f>
        <v>-709.6217436675679</v>
      </c>
      <c r="F173" s="66">
        <f>IF(ISNUMBER(B173),SUM($E$7:E173)*-1,"")</f>
        <v>98598.993304701318</v>
      </c>
    </row>
    <row r="174" spans="2:6">
      <c r="B174">
        <f>IF((ROWS($B$7:B173)+1)/12&gt;Home!$D$10,"",ROWS($B$7:B173)+1)</f>
        <v>168</v>
      </c>
      <c r="C174" s="67">
        <f>IF(ISNUMBER(B174),Home!$D$12,"")</f>
        <v>1450.3336005068657</v>
      </c>
      <c r="D174" s="66">
        <f>IF(ISNUMBER(B174),IPMT(Home!$D$9/12,'Payment Schedule'!B174,12*Home!$D$10,Home!$D$6,0,0),"")</f>
        <v>-395.08564034339287</v>
      </c>
      <c r="E174" s="66">
        <f>IF(ISNUMBER(B174),PPMT(Home!$D$9/12,'Payment Schedule'!B174,12*Home!$D$10,Home!$D$6,0,0),"")</f>
        <v>-711.24796016347273</v>
      </c>
      <c r="F174" s="66">
        <f>IF(ISNUMBER(B174),SUM($E$7:E174)*-1,"")</f>
        <v>99310.241264864788</v>
      </c>
    </row>
    <row r="175" spans="2:6">
      <c r="B175">
        <f>IF((ROWS($B$7:B174)+1)/12&gt;Home!$D$10,"",ROWS($B$7:B174)+1)</f>
        <v>169</v>
      </c>
      <c r="C175" s="67">
        <f>IF(ISNUMBER(B175),Home!$D$12,"")</f>
        <v>1450.3336005068657</v>
      </c>
      <c r="D175" s="66">
        <f>IF(ISNUMBER(B175),IPMT(Home!$D$9/12,'Payment Schedule'!B175,12*Home!$D$10,Home!$D$6,0,0),"")</f>
        <v>-393.45569710135157</v>
      </c>
      <c r="E175" s="66">
        <f>IF(ISNUMBER(B175),PPMT(Home!$D$9/12,'Payment Schedule'!B175,12*Home!$D$10,Home!$D$6,0,0),"")</f>
        <v>-712.87790340551396</v>
      </c>
      <c r="F175" s="66">
        <f>IF(ISNUMBER(B175),SUM($E$7:E175)*-1,"")</f>
        <v>100023.11916827031</v>
      </c>
    </row>
    <row r="176" spans="2:6">
      <c r="B176">
        <f>IF((ROWS($B$7:B175)+1)/12&gt;Home!$D$10,"",ROWS($B$7:B175)+1)</f>
        <v>170</v>
      </c>
      <c r="C176" s="67">
        <f>IF(ISNUMBER(B176),Home!$D$12,"")</f>
        <v>1450.3336005068657</v>
      </c>
      <c r="D176" s="66">
        <f>IF(ISNUMBER(B176),IPMT(Home!$D$9/12,'Payment Schedule'!B176,12*Home!$D$10,Home!$D$6,0,0),"")</f>
        <v>-391.822018572714</v>
      </c>
      <c r="E176" s="66">
        <f>IF(ISNUMBER(B176),PPMT(Home!$D$9/12,'Payment Schedule'!B176,12*Home!$D$10,Home!$D$6,0,0),"")</f>
        <v>-714.51158193415154</v>
      </c>
      <c r="F176" s="66">
        <f>IF(ISNUMBER(B176),SUM($E$7:E176)*-1,"")</f>
        <v>100737.63075020445</v>
      </c>
    </row>
    <row r="177" spans="2:6">
      <c r="B177">
        <f>IF((ROWS($B$7:B176)+1)/12&gt;Home!$D$10,"",ROWS($B$7:B176)+1)</f>
        <v>171</v>
      </c>
      <c r="C177" s="67">
        <f>IF(ISNUMBER(B177),Home!$D$12,"")</f>
        <v>1450.3336005068657</v>
      </c>
      <c r="D177" s="66">
        <f>IF(ISNUMBER(B177),IPMT(Home!$D$9/12,'Payment Schedule'!B177,12*Home!$D$10,Home!$D$6,0,0),"")</f>
        <v>-390.18459619744823</v>
      </c>
      <c r="E177" s="66">
        <f>IF(ISNUMBER(B177),PPMT(Home!$D$9/12,'Payment Schedule'!B177,12*Home!$D$10,Home!$D$6,0,0),"")</f>
        <v>-716.14900430941736</v>
      </c>
      <c r="F177" s="66">
        <f>IF(ISNUMBER(B177),SUM($E$7:E177)*-1,"")</f>
        <v>101453.77975451387</v>
      </c>
    </row>
    <row r="178" spans="2:6">
      <c r="B178">
        <f>IF((ROWS($B$7:B177)+1)/12&gt;Home!$D$10,"",ROWS($B$7:B177)+1)</f>
        <v>172</v>
      </c>
      <c r="C178" s="67">
        <f>IF(ISNUMBER(B178),Home!$D$12,"")</f>
        <v>1450.3336005068657</v>
      </c>
      <c r="D178" s="66">
        <f>IF(ISNUMBER(B178),IPMT(Home!$D$9/12,'Payment Schedule'!B178,12*Home!$D$10,Home!$D$6,0,0),"")</f>
        <v>-388.54342139590585</v>
      </c>
      <c r="E178" s="66">
        <f>IF(ISNUMBER(B178),PPMT(Home!$D$9/12,'Payment Schedule'!B178,12*Home!$D$10,Home!$D$6,0,0),"")</f>
        <v>-717.7901791109598</v>
      </c>
      <c r="F178" s="66">
        <f>IF(ISNUMBER(B178),SUM($E$7:E178)*-1,"")</f>
        <v>102171.56993362484</v>
      </c>
    </row>
    <row r="179" spans="2:6">
      <c r="B179">
        <f>IF((ROWS($B$7:B178)+1)/12&gt;Home!$D$10,"",ROWS($B$7:B178)+1)</f>
        <v>173</v>
      </c>
      <c r="C179" s="67">
        <f>IF(ISNUMBER(B179),Home!$D$12,"")</f>
        <v>1450.3336005068657</v>
      </c>
      <c r="D179" s="66">
        <f>IF(ISNUMBER(B179),IPMT(Home!$D$9/12,'Payment Schedule'!B179,12*Home!$D$10,Home!$D$6,0,0),"")</f>
        <v>-386.89848556877649</v>
      </c>
      <c r="E179" s="66">
        <f>IF(ISNUMBER(B179),PPMT(Home!$D$9/12,'Payment Schedule'!B179,12*Home!$D$10,Home!$D$6,0,0),"")</f>
        <v>-719.43511493808899</v>
      </c>
      <c r="F179" s="66">
        <f>IF(ISNUMBER(B179),SUM($E$7:E179)*-1,"")</f>
        <v>102891.00504856292</v>
      </c>
    </row>
    <row r="180" spans="2:6">
      <c r="B180">
        <f>IF((ROWS($B$7:B179)+1)/12&gt;Home!$D$10,"",ROWS($B$7:B179)+1)</f>
        <v>174</v>
      </c>
      <c r="C180" s="67">
        <f>IF(ISNUMBER(B180),Home!$D$12,"")</f>
        <v>1450.3336005068657</v>
      </c>
      <c r="D180" s="66">
        <f>IF(ISNUMBER(B180),IPMT(Home!$D$9/12,'Payment Schedule'!B180,12*Home!$D$10,Home!$D$6,0,0),"")</f>
        <v>-385.24978009704336</v>
      </c>
      <c r="E180" s="66">
        <f>IF(ISNUMBER(B180),PPMT(Home!$D$9/12,'Payment Schedule'!B180,12*Home!$D$10,Home!$D$6,0,0),"")</f>
        <v>-721.08382040982224</v>
      </c>
      <c r="F180" s="66">
        <f>IF(ISNUMBER(B180),SUM($E$7:E180)*-1,"")</f>
        <v>103612.08886897274</v>
      </c>
    </row>
    <row r="181" spans="2:6">
      <c r="B181">
        <f>IF((ROWS($B$7:B180)+1)/12&gt;Home!$D$10,"",ROWS($B$7:B180)+1)</f>
        <v>175</v>
      </c>
      <c r="C181" s="67">
        <f>IF(ISNUMBER(B181),Home!$D$12,"")</f>
        <v>1450.3336005068657</v>
      </c>
      <c r="D181" s="66">
        <f>IF(ISNUMBER(B181),IPMT(Home!$D$9/12,'Payment Schedule'!B181,12*Home!$D$10,Home!$D$6,0,0),"")</f>
        <v>-383.59729634193758</v>
      </c>
      <c r="E181" s="66">
        <f>IF(ISNUMBER(B181),PPMT(Home!$D$9/12,'Payment Schedule'!B181,12*Home!$D$10,Home!$D$6,0,0),"")</f>
        <v>-722.73630416492813</v>
      </c>
      <c r="F181" s="66">
        <f>IF(ISNUMBER(B181),SUM($E$7:E181)*-1,"")</f>
        <v>104334.82517313767</v>
      </c>
    </row>
    <row r="182" spans="2:6">
      <c r="B182">
        <f>IF((ROWS($B$7:B181)+1)/12&gt;Home!$D$10,"",ROWS($B$7:B181)+1)</f>
        <v>176</v>
      </c>
      <c r="C182" s="67">
        <f>IF(ISNUMBER(B182),Home!$D$12,"")</f>
        <v>1450.3336005068657</v>
      </c>
      <c r="D182" s="66">
        <f>IF(ISNUMBER(B182),IPMT(Home!$D$9/12,'Payment Schedule'!B182,12*Home!$D$10,Home!$D$6,0,0),"")</f>
        <v>-381.94102564489305</v>
      </c>
      <c r="E182" s="66">
        <f>IF(ISNUMBER(B182),PPMT(Home!$D$9/12,'Payment Schedule'!B182,12*Home!$D$10,Home!$D$6,0,0),"")</f>
        <v>-724.39257486197278</v>
      </c>
      <c r="F182" s="66">
        <f>IF(ISNUMBER(B182),SUM($E$7:E182)*-1,"")</f>
        <v>105059.21774799963</v>
      </c>
    </row>
    <row r="183" spans="2:6">
      <c r="B183">
        <f>IF((ROWS($B$7:B182)+1)/12&gt;Home!$D$10,"",ROWS($B$7:B182)+1)</f>
        <v>177</v>
      </c>
      <c r="C183" s="67">
        <f>IF(ISNUMBER(B183),Home!$D$12,"")</f>
        <v>1450.3336005068657</v>
      </c>
      <c r="D183" s="66">
        <f>IF(ISNUMBER(B183),IPMT(Home!$D$9/12,'Payment Schedule'!B183,12*Home!$D$10,Home!$D$6,0,0),"")</f>
        <v>-380.28095932750097</v>
      </c>
      <c r="E183" s="66">
        <f>IF(ISNUMBER(B183),PPMT(Home!$D$9/12,'Payment Schedule'!B183,12*Home!$D$10,Home!$D$6,0,0),"")</f>
        <v>-726.05264117936463</v>
      </c>
      <c r="F183" s="66">
        <f>IF(ISNUMBER(B183),SUM($E$7:E183)*-1,"")</f>
        <v>105785.270389179</v>
      </c>
    </row>
    <row r="184" spans="2:6">
      <c r="B184">
        <f>IF((ROWS($B$7:B183)+1)/12&gt;Home!$D$10,"",ROWS($B$7:B183)+1)</f>
        <v>178</v>
      </c>
      <c r="C184" s="67">
        <f>IF(ISNUMBER(B184),Home!$D$12,"")</f>
        <v>1450.3336005068657</v>
      </c>
      <c r="D184" s="66">
        <f>IF(ISNUMBER(B184),IPMT(Home!$D$9/12,'Payment Schedule'!B184,12*Home!$D$10,Home!$D$6,0,0),"")</f>
        <v>-378.61708869146486</v>
      </c>
      <c r="E184" s="66">
        <f>IF(ISNUMBER(B184),PPMT(Home!$D$9/12,'Payment Schedule'!B184,12*Home!$D$10,Home!$D$6,0,0),"")</f>
        <v>-727.71651181540074</v>
      </c>
      <c r="F184" s="66">
        <f>IF(ISNUMBER(B184),SUM($E$7:E184)*-1,"")</f>
        <v>106512.98690099441</v>
      </c>
    </row>
    <row r="185" spans="2:6">
      <c r="B185">
        <f>IF((ROWS($B$7:B184)+1)/12&gt;Home!$D$10,"",ROWS($B$7:B184)+1)</f>
        <v>179</v>
      </c>
      <c r="C185" s="67">
        <f>IF(ISNUMBER(B185),Home!$D$12,"")</f>
        <v>1450.3336005068657</v>
      </c>
      <c r="D185" s="66">
        <f>IF(ISNUMBER(B185),IPMT(Home!$D$9/12,'Payment Schedule'!B185,12*Home!$D$10,Home!$D$6,0,0),"")</f>
        <v>-376.94940501855456</v>
      </c>
      <c r="E185" s="66">
        <f>IF(ISNUMBER(B185),PPMT(Home!$D$9/12,'Payment Schedule'!B185,12*Home!$D$10,Home!$D$6,0,0),"")</f>
        <v>-729.38419548831098</v>
      </c>
      <c r="F185" s="66">
        <f>IF(ISNUMBER(B185),SUM($E$7:E185)*-1,"")</f>
        <v>107242.37109648272</v>
      </c>
    </row>
    <row r="186" spans="2:6">
      <c r="B186">
        <f>IF((ROWS($B$7:B185)+1)/12&gt;Home!$D$10,"",ROWS($B$7:B185)+1)</f>
        <v>180</v>
      </c>
      <c r="C186" s="67">
        <f>IF(ISNUMBER(B186),Home!$D$12,"")</f>
        <v>1450.3336005068657</v>
      </c>
      <c r="D186" s="66">
        <f>IF(ISNUMBER(B186),IPMT(Home!$D$9/12,'Payment Schedule'!B186,12*Home!$D$10,Home!$D$6,0,0),"")</f>
        <v>-375.27789957056058</v>
      </c>
      <c r="E186" s="66">
        <f>IF(ISNUMBER(B186),PPMT(Home!$D$9/12,'Payment Schedule'!B186,12*Home!$D$10,Home!$D$6,0,0),"")</f>
        <v>-731.05570093630513</v>
      </c>
      <c r="F186" s="66">
        <f>IF(ISNUMBER(B186),SUM($E$7:E186)*-1,"")</f>
        <v>107973.42679741903</v>
      </c>
    </row>
    <row r="187" spans="2:6">
      <c r="B187">
        <f>IF((ROWS($B$7:B186)+1)/12&gt;Home!$D$10,"",ROWS($B$7:B186)+1)</f>
        <v>181</v>
      </c>
      <c r="C187" s="67">
        <f>IF(ISNUMBER(B187),Home!$D$12,"")</f>
        <v>1450.3336005068657</v>
      </c>
      <c r="D187" s="66">
        <f>IF(ISNUMBER(B187),IPMT(Home!$D$9/12,'Payment Schedule'!B187,12*Home!$D$10,Home!$D$6,0,0),"")</f>
        <v>-373.60256358924818</v>
      </c>
      <c r="E187" s="66">
        <f>IF(ISNUMBER(B187),PPMT(Home!$D$9/12,'Payment Schedule'!B187,12*Home!$D$10,Home!$D$6,0,0),"")</f>
        <v>-732.73103691761742</v>
      </c>
      <c r="F187" s="66">
        <f>IF(ISNUMBER(B187),SUM($E$7:E187)*-1,"")</f>
        <v>108706.15783433664</v>
      </c>
    </row>
    <row r="188" spans="2:6">
      <c r="B188">
        <f>IF((ROWS($B$7:B187)+1)/12&gt;Home!$D$10,"",ROWS($B$7:B187)+1)</f>
        <v>182</v>
      </c>
      <c r="C188" s="67">
        <f>IF(ISNUMBER(B188),Home!$D$12,"")</f>
        <v>1450.3336005068657</v>
      </c>
      <c r="D188" s="66">
        <f>IF(ISNUMBER(B188),IPMT(Home!$D$9/12,'Payment Schedule'!B188,12*Home!$D$10,Home!$D$6,0,0),"")</f>
        <v>-371.92338829631194</v>
      </c>
      <c r="E188" s="66">
        <f>IF(ISNUMBER(B188),PPMT(Home!$D$9/12,'Payment Schedule'!B188,12*Home!$D$10,Home!$D$6,0,0),"")</f>
        <v>-734.4102122105536</v>
      </c>
      <c r="F188" s="66">
        <f>IF(ISNUMBER(B188),SUM($E$7:E188)*-1,"")</f>
        <v>109440.5680465472</v>
      </c>
    </row>
    <row r="189" spans="2:6">
      <c r="B189">
        <f>IF((ROWS($B$7:B188)+1)/12&gt;Home!$D$10,"",ROWS($B$7:B188)+1)</f>
        <v>183</v>
      </c>
      <c r="C189" s="67">
        <f>IF(ISNUMBER(B189),Home!$D$12,"")</f>
        <v>1450.3336005068657</v>
      </c>
      <c r="D189" s="66">
        <f>IF(ISNUMBER(B189),IPMT(Home!$D$9/12,'Payment Schedule'!B189,12*Home!$D$10,Home!$D$6,0,0),"")</f>
        <v>-370.24036489332951</v>
      </c>
      <c r="E189" s="66">
        <f>IF(ISNUMBER(B189),PPMT(Home!$D$9/12,'Payment Schedule'!B189,12*Home!$D$10,Home!$D$6,0,0),"")</f>
        <v>-736.09323561353608</v>
      </c>
      <c r="F189" s="66">
        <f>IF(ISNUMBER(B189),SUM($E$7:E189)*-1,"")</f>
        <v>110176.66128216073</v>
      </c>
    </row>
    <row r="190" spans="2:6">
      <c r="B190">
        <f>IF((ROWS($B$7:B189)+1)/12&gt;Home!$D$10,"",ROWS($B$7:B189)+1)</f>
        <v>184</v>
      </c>
      <c r="C190" s="67">
        <f>IF(ISNUMBER(B190),Home!$D$12,"")</f>
        <v>1450.3336005068657</v>
      </c>
      <c r="D190" s="66">
        <f>IF(ISNUMBER(B190),IPMT(Home!$D$9/12,'Payment Schedule'!B190,12*Home!$D$10,Home!$D$6,0,0),"")</f>
        <v>-368.55348456171509</v>
      </c>
      <c r="E190" s="66">
        <f>IF(ISNUMBER(B190),PPMT(Home!$D$9/12,'Payment Schedule'!B190,12*Home!$D$10,Home!$D$6,0,0),"")</f>
        <v>-737.78011594515044</v>
      </c>
      <c r="F190" s="66">
        <f>IF(ISNUMBER(B190),SUM($E$7:E190)*-1,"")</f>
        <v>110914.44139810588</v>
      </c>
    </row>
    <row r="191" spans="2:6">
      <c r="B191">
        <f>IF((ROWS($B$7:B190)+1)/12&gt;Home!$D$10,"",ROWS($B$7:B190)+1)</f>
        <v>185</v>
      </c>
      <c r="C191" s="67">
        <f>IF(ISNUMBER(B191),Home!$D$12,"")</f>
        <v>1450.3336005068657</v>
      </c>
      <c r="D191" s="66">
        <f>IF(ISNUMBER(B191),IPMT(Home!$D$9/12,'Payment Schedule'!B191,12*Home!$D$10,Home!$D$6,0,0),"")</f>
        <v>-366.86273846267414</v>
      </c>
      <c r="E191" s="66">
        <f>IF(ISNUMBER(B191),PPMT(Home!$D$9/12,'Payment Schedule'!B191,12*Home!$D$10,Home!$D$6,0,0),"")</f>
        <v>-739.47086204419145</v>
      </c>
      <c r="F191" s="66">
        <f>IF(ISNUMBER(B191),SUM($E$7:E191)*-1,"")</f>
        <v>111653.91226015007</v>
      </c>
    </row>
    <row r="192" spans="2:6">
      <c r="B192">
        <f>IF((ROWS($B$7:B191)+1)/12&gt;Home!$D$10,"",ROWS($B$7:B191)+1)</f>
        <v>186</v>
      </c>
      <c r="C192" s="67">
        <f>IF(ISNUMBER(B192),Home!$D$12,"")</f>
        <v>1450.3336005068657</v>
      </c>
      <c r="D192" s="66">
        <f>IF(ISNUMBER(B192),IPMT(Home!$D$9/12,'Payment Schedule'!B192,12*Home!$D$10,Home!$D$6,0,0),"")</f>
        <v>-365.16811773715619</v>
      </c>
      <c r="E192" s="66">
        <f>IF(ISNUMBER(B192),PPMT(Home!$D$9/12,'Payment Schedule'!B192,12*Home!$D$10,Home!$D$6,0,0),"")</f>
        <v>-741.16548276970934</v>
      </c>
      <c r="F192" s="66">
        <f>IF(ISNUMBER(B192),SUM($E$7:E192)*-1,"")</f>
        <v>112395.07774291978</v>
      </c>
    </row>
    <row r="193" spans="2:6">
      <c r="B193">
        <f>IF((ROWS($B$7:B192)+1)/12&gt;Home!$D$10,"",ROWS($B$7:B192)+1)</f>
        <v>187</v>
      </c>
      <c r="C193" s="67">
        <f>IF(ISNUMBER(B193),Home!$D$12,"")</f>
        <v>1450.3336005068657</v>
      </c>
      <c r="D193" s="66">
        <f>IF(ISNUMBER(B193),IPMT(Home!$D$9/12,'Payment Schedule'!B193,12*Home!$D$10,Home!$D$6,0,0),"")</f>
        <v>-363.46961350580887</v>
      </c>
      <c r="E193" s="66">
        <f>IF(ISNUMBER(B193),PPMT(Home!$D$9/12,'Payment Schedule'!B193,12*Home!$D$10,Home!$D$6,0,0),"")</f>
        <v>-742.86398700105667</v>
      </c>
      <c r="F193" s="66">
        <f>IF(ISNUMBER(B193),SUM($E$7:E193)*-1,"")</f>
        <v>113137.94172992083</v>
      </c>
    </row>
    <row r="194" spans="2:6">
      <c r="B194">
        <f>IF((ROWS($B$7:B193)+1)/12&gt;Home!$D$10,"",ROWS($B$7:B193)+1)</f>
        <v>188</v>
      </c>
      <c r="C194" s="67">
        <f>IF(ISNUMBER(B194),Home!$D$12,"")</f>
        <v>1450.3336005068657</v>
      </c>
      <c r="D194" s="66">
        <f>IF(ISNUMBER(B194),IPMT(Home!$D$9/12,'Payment Schedule'!B194,12*Home!$D$10,Home!$D$6,0,0),"")</f>
        <v>-361.76721686893148</v>
      </c>
      <c r="E194" s="66">
        <f>IF(ISNUMBER(B194),PPMT(Home!$D$9/12,'Payment Schedule'!B194,12*Home!$D$10,Home!$D$6,0,0),"")</f>
        <v>-744.56638363793411</v>
      </c>
      <c r="F194" s="66">
        <f>IF(ISNUMBER(B194),SUM($E$7:E194)*-1,"")</f>
        <v>113882.50811355877</v>
      </c>
    </row>
    <row r="195" spans="2:6">
      <c r="B195">
        <f>IF((ROWS($B$7:B194)+1)/12&gt;Home!$D$10,"",ROWS($B$7:B194)+1)</f>
        <v>189</v>
      </c>
      <c r="C195" s="67">
        <f>IF(ISNUMBER(B195),Home!$D$12,"")</f>
        <v>1450.3336005068657</v>
      </c>
      <c r="D195" s="66">
        <f>IF(ISNUMBER(B195),IPMT(Home!$D$9/12,'Payment Schedule'!B195,12*Home!$D$10,Home!$D$6,0,0),"")</f>
        <v>-360.06091890642784</v>
      </c>
      <c r="E195" s="66">
        <f>IF(ISNUMBER(B195),PPMT(Home!$D$9/12,'Payment Schedule'!B195,12*Home!$D$10,Home!$D$6,0,0),"")</f>
        <v>-746.27268160043775</v>
      </c>
      <c r="F195" s="66">
        <f>IF(ISNUMBER(B195),SUM($E$7:E195)*-1,"")</f>
        <v>114628.78079515921</v>
      </c>
    </row>
    <row r="196" spans="2:6">
      <c r="B196">
        <f>IF((ROWS($B$7:B195)+1)/12&gt;Home!$D$10,"",ROWS($B$7:B195)+1)</f>
        <v>190</v>
      </c>
      <c r="C196" s="67">
        <f>IF(ISNUMBER(B196),Home!$D$12,"")</f>
        <v>1450.3336005068657</v>
      </c>
      <c r="D196" s="66">
        <f>IF(ISNUMBER(B196),IPMT(Home!$D$9/12,'Payment Schedule'!B196,12*Home!$D$10,Home!$D$6,0,0),"")</f>
        <v>-358.35071067776022</v>
      </c>
      <c r="E196" s="66">
        <f>IF(ISNUMBER(B196),PPMT(Home!$D$9/12,'Payment Schedule'!B196,12*Home!$D$10,Home!$D$6,0,0),"")</f>
        <v>-747.98288982910537</v>
      </c>
      <c r="F196" s="66">
        <f>IF(ISNUMBER(B196),SUM($E$7:E196)*-1,"")</f>
        <v>115376.76368498831</v>
      </c>
    </row>
    <row r="197" spans="2:6">
      <c r="B197">
        <f>IF((ROWS($B$7:B196)+1)/12&gt;Home!$D$10,"",ROWS($B$7:B196)+1)</f>
        <v>191</v>
      </c>
      <c r="C197" s="67">
        <f>IF(ISNUMBER(B197),Home!$D$12,"")</f>
        <v>1450.3336005068657</v>
      </c>
      <c r="D197" s="66">
        <f>IF(ISNUMBER(B197),IPMT(Home!$D$9/12,'Payment Schedule'!B197,12*Home!$D$10,Home!$D$6,0,0),"")</f>
        <v>-356.63658322190196</v>
      </c>
      <c r="E197" s="66">
        <f>IF(ISNUMBER(B197),PPMT(Home!$D$9/12,'Payment Schedule'!B197,12*Home!$D$10,Home!$D$6,0,0),"")</f>
        <v>-749.69701728496375</v>
      </c>
      <c r="F197" s="66">
        <f>IF(ISNUMBER(B197),SUM($E$7:E197)*-1,"")</f>
        <v>116126.46070227328</v>
      </c>
    </row>
    <row r="198" spans="2:6">
      <c r="B198">
        <f>IF((ROWS($B$7:B197)+1)/12&gt;Home!$D$10,"",ROWS($B$7:B197)+1)</f>
        <v>192</v>
      </c>
      <c r="C198" s="67">
        <f>IF(ISNUMBER(B198),Home!$D$12,"")</f>
        <v>1450.3336005068657</v>
      </c>
      <c r="D198" s="66">
        <f>IF(ISNUMBER(B198),IPMT(Home!$D$9/12,'Payment Schedule'!B198,12*Home!$D$10,Home!$D$6,0,0),"")</f>
        <v>-354.91852755729047</v>
      </c>
      <c r="E198" s="66">
        <f>IF(ISNUMBER(B198),PPMT(Home!$D$9/12,'Payment Schedule'!B198,12*Home!$D$10,Home!$D$6,0,0),"")</f>
        <v>-751.41507294957512</v>
      </c>
      <c r="F198" s="66">
        <f>IF(ISNUMBER(B198),SUM($E$7:E198)*-1,"")</f>
        <v>116877.87577522286</v>
      </c>
    </row>
    <row r="199" spans="2:6">
      <c r="B199">
        <f>IF((ROWS($B$7:B198)+1)/12&gt;Home!$D$10,"",ROWS($B$7:B198)+1)</f>
        <v>193</v>
      </c>
      <c r="C199" s="67">
        <f>IF(ISNUMBER(B199),Home!$D$12,"")</f>
        <v>1450.3336005068657</v>
      </c>
      <c r="D199" s="66">
        <f>IF(ISNUMBER(B199),IPMT(Home!$D$9/12,'Payment Schedule'!B199,12*Home!$D$10,Home!$D$6,0,0),"")</f>
        <v>-353.19653468178115</v>
      </c>
      <c r="E199" s="66">
        <f>IF(ISNUMBER(B199),PPMT(Home!$D$9/12,'Payment Schedule'!B199,12*Home!$D$10,Home!$D$6,0,0),"")</f>
        <v>-753.13706582508462</v>
      </c>
      <c r="F199" s="66">
        <f>IF(ISNUMBER(B199),SUM($E$7:E199)*-1,"")</f>
        <v>117631.01284104794</v>
      </c>
    </row>
    <row r="200" spans="2:6">
      <c r="B200">
        <f>IF((ROWS($B$7:B199)+1)/12&gt;Home!$D$10,"",ROWS($B$7:B199)+1)</f>
        <v>194</v>
      </c>
      <c r="C200" s="67">
        <f>IF(ISNUMBER(B200),Home!$D$12,"")</f>
        <v>1450.3336005068657</v>
      </c>
      <c r="D200" s="66">
        <f>IF(ISNUMBER(B200),IPMT(Home!$D$9/12,'Payment Schedule'!B200,12*Home!$D$10,Home!$D$6,0,0),"")</f>
        <v>-351.4705955725986</v>
      </c>
      <c r="E200" s="66">
        <f>IF(ISNUMBER(B200),PPMT(Home!$D$9/12,'Payment Schedule'!B200,12*Home!$D$10,Home!$D$6,0,0),"")</f>
        <v>-754.863004934267</v>
      </c>
      <c r="F200" s="66">
        <f>IF(ISNUMBER(B200),SUM($E$7:E200)*-1,"")</f>
        <v>118385.8758459822</v>
      </c>
    </row>
    <row r="201" spans="2:6">
      <c r="B201">
        <f>IF((ROWS($B$7:B200)+1)/12&gt;Home!$D$10,"",ROWS($B$7:B200)+1)</f>
        <v>195</v>
      </c>
      <c r="C201" s="67">
        <f>IF(ISNUMBER(B201),Home!$D$12,"")</f>
        <v>1450.3336005068657</v>
      </c>
      <c r="D201" s="66">
        <f>IF(ISNUMBER(B201),IPMT(Home!$D$9/12,'Payment Schedule'!B201,12*Home!$D$10,Home!$D$6,0,0),"")</f>
        <v>-349.74070118629089</v>
      </c>
      <c r="E201" s="66">
        <f>IF(ISNUMBER(B201),PPMT(Home!$D$9/12,'Payment Schedule'!B201,12*Home!$D$10,Home!$D$6,0,0),"")</f>
        <v>-756.59289932057459</v>
      </c>
      <c r="F201" s="66">
        <f>IF(ISNUMBER(B201),SUM($E$7:E201)*-1,"")</f>
        <v>119142.46874530277</v>
      </c>
    </row>
    <row r="202" spans="2:6">
      <c r="B202">
        <f>IF((ROWS($B$7:B201)+1)/12&gt;Home!$D$10,"",ROWS($B$7:B201)+1)</f>
        <v>196</v>
      </c>
      <c r="C202" s="67">
        <f>IF(ISNUMBER(B202),Home!$D$12,"")</f>
        <v>1450.3336005068657</v>
      </c>
      <c r="D202" s="66">
        <f>IF(ISNUMBER(B202),IPMT(Home!$D$9/12,'Payment Schedule'!B202,12*Home!$D$10,Home!$D$6,0,0),"")</f>
        <v>-348.00684245868126</v>
      </c>
      <c r="E202" s="66">
        <f>IF(ISNUMBER(B202),PPMT(Home!$D$9/12,'Payment Schedule'!B202,12*Home!$D$10,Home!$D$6,0,0),"")</f>
        <v>-758.32675804818439</v>
      </c>
      <c r="F202" s="66">
        <f>IF(ISNUMBER(B202),SUM($E$7:E202)*-1,"")</f>
        <v>119900.79550335096</v>
      </c>
    </row>
    <row r="203" spans="2:6">
      <c r="B203">
        <f>IF((ROWS($B$7:B202)+1)/12&gt;Home!$D$10,"",ROWS($B$7:B202)+1)</f>
        <v>197</v>
      </c>
      <c r="C203" s="67">
        <f>IF(ISNUMBER(B203),Home!$D$12,"")</f>
        <v>1450.3336005068657</v>
      </c>
      <c r="D203" s="66">
        <f>IF(ISNUMBER(B203),IPMT(Home!$D$9/12,'Payment Schedule'!B203,12*Home!$D$10,Home!$D$6,0,0),"")</f>
        <v>-346.26901030482077</v>
      </c>
      <c r="E203" s="66">
        <f>IF(ISNUMBER(B203),PPMT(Home!$D$9/12,'Payment Schedule'!B203,12*Home!$D$10,Home!$D$6,0,0),"")</f>
        <v>-760.06459020204477</v>
      </c>
      <c r="F203" s="66">
        <f>IF(ISNUMBER(B203),SUM($E$7:E203)*-1,"")</f>
        <v>120660.86009355301</v>
      </c>
    </row>
    <row r="204" spans="2:6">
      <c r="B204">
        <f>IF((ROWS($B$7:B203)+1)/12&gt;Home!$D$10,"",ROWS($B$7:B203)+1)</f>
        <v>198</v>
      </c>
      <c r="C204" s="67">
        <f>IF(ISNUMBER(B204),Home!$D$12,"")</f>
        <v>1450.3336005068657</v>
      </c>
      <c r="D204" s="66">
        <f>IF(ISNUMBER(B204),IPMT(Home!$D$9/12,'Payment Schedule'!B204,12*Home!$D$10,Home!$D$6,0,0),"")</f>
        <v>-344.52719561894111</v>
      </c>
      <c r="E204" s="66">
        <f>IF(ISNUMBER(B204),PPMT(Home!$D$9/12,'Payment Schedule'!B204,12*Home!$D$10,Home!$D$6,0,0),"")</f>
        <v>-761.80640488792449</v>
      </c>
      <c r="F204" s="66">
        <f>IF(ISNUMBER(B204),SUM($E$7:E204)*-1,"")</f>
        <v>121422.66649844094</v>
      </c>
    </row>
    <row r="205" spans="2:6">
      <c r="B205">
        <f>IF((ROWS($B$7:B204)+1)/12&gt;Home!$D$10,"",ROWS($B$7:B204)+1)</f>
        <v>199</v>
      </c>
      <c r="C205" s="67">
        <f>IF(ISNUMBER(B205),Home!$D$12,"")</f>
        <v>1450.3336005068657</v>
      </c>
      <c r="D205" s="66">
        <f>IF(ISNUMBER(B205),IPMT(Home!$D$9/12,'Payment Schedule'!B205,12*Home!$D$10,Home!$D$6,0,0),"")</f>
        <v>-342.78138927440625</v>
      </c>
      <c r="E205" s="66">
        <f>IF(ISNUMBER(B205),PPMT(Home!$D$9/12,'Payment Schedule'!B205,12*Home!$D$10,Home!$D$6,0,0),"")</f>
        <v>-763.5522112324594</v>
      </c>
      <c r="F205" s="66">
        <f>IF(ISNUMBER(B205),SUM($E$7:E205)*-1,"")</f>
        <v>122186.2187096734</v>
      </c>
    </row>
    <row r="206" spans="2:6">
      <c r="B206">
        <f>IF((ROWS($B$7:B205)+1)/12&gt;Home!$D$10,"",ROWS($B$7:B205)+1)</f>
        <v>200</v>
      </c>
      <c r="C206" s="67">
        <f>IF(ISNUMBER(B206),Home!$D$12,"")</f>
        <v>1450.3336005068657</v>
      </c>
      <c r="D206" s="66">
        <f>IF(ISNUMBER(B206),IPMT(Home!$D$9/12,'Payment Schedule'!B206,12*Home!$D$10,Home!$D$6,0,0),"")</f>
        <v>-341.03158212366526</v>
      </c>
      <c r="E206" s="66">
        <f>IF(ISNUMBER(B206),PPMT(Home!$D$9/12,'Payment Schedule'!B206,12*Home!$D$10,Home!$D$6,0,0),"")</f>
        <v>-765.30201838320033</v>
      </c>
      <c r="F206" s="66">
        <f>IF(ISNUMBER(B206),SUM($E$7:E206)*-1,"")</f>
        <v>122951.5207280566</v>
      </c>
    </row>
    <row r="207" spans="2:6">
      <c r="B207">
        <f>IF((ROWS($B$7:B206)+1)/12&gt;Home!$D$10,"",ROWS($B$7:B206)+1)</f>
        <v>201</v>
      </c>
      <c r="C207" s="67">
        <f>IF(ISNUMBER(B207),Home!$D$12,"")</f>
        <v>1450.3336005068657</v>
      </c>
      <c r="D207" s="66">
        <f>IF(ISNUMBER(B207),IPMT(Home!$D$9/12,'Payment Schedule'!B207,12*Home!$D$10,Home!$D$6,0,0),"")</f>
        <v>-339.27776499820374</v>
      </c>
      <c r="E207" s="66">
        <f>IF(ISNUMBER(B207),PPMT(Home!$D$9/12,'Payment Schedule'!B207,12*Home!$D$10,Home!$D$6,0,0),"")</f>
        <v>-767.05583550866186</v>
      </c>
      <c r="F207" s="66">
        <f>IF(ISNUMBER(B207),SUM($E$7:E207)*-1,"")</f>
        <v>123718.57656356526</v>
      </c>
    </row>
    <row r="208" spans="2:6">
      <c r="B208">
        <f>IF((ROWS($B$7:B207)+1)/12&gt;Home!$D$10,"",ROWS($B$7:B207)+1)</f>
        <v>202</v>
      </c>
      <c r="C208" s="67">
        <f>IF(ISNUMBER(B208),Home!$D$12,"")</f>
        <v>1450.3336005068657</v>
      </c>
      <c r="D208" s="66">
        <f>IF(ISNUMBER(B208),IPMT(Home!$D$9/12,'Payment Schedule'!B208,12*Home!$D$10,Home!$D$6,0,0),"")</f>
        <v>-337.51992870849642</v>
      </c>
      <c r="E208" s="66">
        <f>IF(ISNUMBER(B208),PPMT(Home!$D$9/12,'Payment Schedule'!B208,12*Home!$D$10,Home!$D$6,0,0),"")</f>
        <v>-768.81367179836923</v>
      </c>
      <c r="F208" s="66">
        <f>IF(ISNUMBER(B208),SUM($E$7:E208)*-1,"")</f>
        <v>124487.39023536364</v>
      </c>
    </row>
    <row r="209" spans="2:6">
      <c r="B209">
        <f>IF((ROWS($B$7:B208)+1)/12&gt;Home!$D$10,"",ROWS($B$7:B208)+1)</f>
        <v>203</v>
      </c>
      <c r="C209" s="67">
        <f>IF(ISNUMBER(B209),Home!$D$12,"")</f>
        <v>1450.3336005068657</v>
      </c>
      <c r="D209" s="66">
        <f>IF(ISNUMBER(B209),IPMT(Home!$D$9/12,'Payment Schedule'!B209,12*Home!$D$10,Home!$D$6,0,0),"")</f>
        <v>-335.75806404395843</v>
      </c>
      <c r="E209" s="66">
        <f>IF(ISNUMBER(B209),PPMT(Home!$D$9/12,'Payment Schedule'!B209,12*Home!$D$10,Home!$D$6,0,0),"")</f>
        <v>-770.57553646290717</v>
      </c>
      <c r="F209" s="66">
        <f>IF(ISNUMBER(B209),SUM($E$7:E209)*-1,"")</f>
        <v>125257.96577182654</v>
      </c>
    </row>
    <row r="210" spans="2:6">
      <c r="B210">
        <f>IF((ROWS($B$7:B209)+1)/12&gt;Home!$D$10,"",ROWS($B$7:B209)+1)</f>
        <v>204</v>
      </c>
      <c r="C210" s="67">
        <f>IF(ISNUMBER(B210),Home!$D$12,"")</f>
        <v>1450.3336005068657</v>
      </c>
      <c r="D210" s="66">
        <f>IF(ISNUMBER(B210),IPMT(Home!$D$9/12,'Payment Schedule'!B210,12*Home!$D$10,Home!$D$6,0,0),"")</f>
        <v>-333.99216177289765</v>
      </c>
      <c r="E210" s="66">
        <f>IF(ISNUMBER(B210),PPMT(Home!$D$9/12,'Payment Schedule'!B210,12*Home!$D$10,Home!$D$6,0,0),"")</f>
        <v>-772.34143873396806</v>
      </c>
      <c r="F210" s="66">
        <f>IF(ISNUMBER(B210),SUM($E$7:E210)*-1,"")</f>
        <v>126030.30721056051</v>
      </c>
    </row>
    <row r="211" spans="2:6">
      <c r="B211">
        <f>IF((ROWS($B$7:B210)+1)/12&gt;Home!$D$10,"",ROWS($B$7:B210)+1)</f>
        <v>205</v>
      </c>
      <c r="C211" s="67">
        <f>IF(ISNUMBER(B211),Home!$D$12,"")</f>
        <v>1450.3336005068657</v>
      </c>
      <c r="D211" s="66">
        <f>IF(ISNUMBER(B211),IPMT(Home!$D$9/12,'Payment Schedule'!B211,12*Home!$D$10,Home!$D$6,0,0),"")</f>
        <v>-332.22221264246565</v>
      </c>
      <c r="E211" s="66">
        <f>IF(ISNUMBER(B211),PPMT(Home!$D$9/12,'Payment Schedule'!B211,12*Home!$D$10,Home!$D$6,0,0),"")</f>
        <v>-774.11138786439994</v>
      </c>
      <c r="F211" s="66">
        <f>IF(ISNUMBER(B211),SUM($E$7:E211)*-1,"")</f>
        <v>126804.41859842491</v>
      </c>
    </row>
    <row r="212" spans="2:6">
      <c r="B212">
        <f>IF((ROWS($B$7:B211)+1)/12&gt;Home!$D$10,"",ROWS($B$7:B211)+1)</f>
        <v>206</v>
      </c>
      <c r="C212" s="67">
        <f>IF(ISNUMBER(B212),Home!$D$12,"")</f>
        <v>1450.3336005068657</v>
      </c>
      <c r="D212" s="66">
        <f>IF(ISNUMBER(B212),IPMT(Home!$D$9/12,'Payment Schedule'!B212,12*Home!$D$10,Home!$D$6,0,0),"")</f>
        <v>-330.44820737860971</v>
      </c>
      <c r="E212" s="66">
        <f>IF(ISNUMBER(B212),PPMT(Home!$D$9/12,'Payment Schedule'!B212,12*Home!$D$10,Home!$D$6,0,0),"")</f>
        <v>-775.88539312825583</v>
      </c>
      <c r="F212" s="66">
        <f>IF(ISNUMBER(B212),SUM($E$7:E212)*-1,"")</f>
        <v>127580.30399155316</v>
      </c>
    </row>
    <row r="213" spans="2:6">
      <c r="B213">
        <f>IF((ROWS($B$7:B212)+1)/12&gt;Home!$D$10,"",ROWS($B$7:B212)+1)</f>
        <v>207</v>
      </c>
      <c r="C213" s="67">
        <f>IF(ISNUMBER(B213),Home!$D$12,"")</f>
        <v>1450.3336005068657</v>
      </c>
      <c r="D213" s="66">
        <f>IF(ISNUMBER(B213),IPMT(Home!$D$9/12,'Payment Schedule'!B213,12*Home!$D$10,Home!$D$6,0,0),"")</f>
        <v>-328.67013668602419</v>
      </c>
      <c r="E213" s="66">
        <f>IF(ISNUMBER(B213),PPMT(Home!$D$9/12,'Payment Schedule'!B213,12*Home!$D$10,Home!$D$6,0,0),"")</f>
        <v>-777.66346382084157</v>
      </c>
      <c r="F213" s="66">
        <f>IF(ISNUMBER(B213),SUM($E$7:E213)*-1,"")</f>
        <v>128357.96745537399</v>
      </c>
    </row>
    <row r="214" spans="2:6">
      <c r="B214">
        <f>IF((ROWS($B$7:B213)+1)/12&gt;Home!$D$10,"",ROWS($B$7:B213)+1)</f>
        <v>208</v>
      </c>
      <c r="C214" s="67">
        <f>IF(ISNUMBER(B214),Home!$D$12,"")</f>
        <v>1450.3336005068657</v>
      </c>
      <c r="D214" s="66">
        <f>IF(ISNUMBER(B214),IPMT(Home!$D$9/12,'Payment Schedule'!B214,12*Home!$D$10,Home!$D$6,0,0),"")</f>
        <v>-326.88799124810134</v>
      </c>
      <c r="E214" s="66">
        <f>IF(ISNUMBER(B214),PPMT(Home!$D$9/12,'Payment Schedule'!B214,12*Home!$D$10,Home!$D$6,0,0),"")</f>
        <v>-779.44560925876431</v>
      </c>
      <c r="F214" s="66">
        <f>IF(ISNUMBER(B214),SUM($E$7:E214)*-1,"")</f>
        <v>129137.41306463275</v>
      </c>
    </row>
    <row r="215" spans="2:6">
      <c r="B215">
        <f>IF((ROWS($B$7:B214)+1)/12&gt;Home!$D$10,"",ROWS($B$7:B214)+1)</f>
        <v>209</v>
      </c>
      <c r="C215" s="67">
        <f>IF(ISNUMBER(B215),Home!$D$12,"")</f>
        <v>1450.3336005068657</v>
      </c>
      <c r="D215" s="66">
        <f>IF(ISNUMBER(B215),IPMT(Home!$D$9/12,'Payment Schedule'!B215,12*Home!$D$10,Home!$D$6,0,0),"")</f>
        <v>-325.10176172688335</v>
      </c>
      <c r="E215" s="66">
        <f>IF(ISNUMBER(B215),PPMT(Home!$D$9/12,'Payment Schedule'!B215,12*Home!$D$10,Home!$D$6,0,0),"")</f>
        <v>-781.23183877998235</v>
      </c>
      <c r="F215" s="66">
        <f>IF(ISNUMBER(B215),SUM($E$7:E215)*-1,"")</f>
        <v>129918.64490341273</v>
      </c>
    </row>
    <row r="216" spans="2:6">
      <c r="B216">
        <f>IF((ROWS($B$7:B215)+1)/12&gt;Home!$D$10,"",ROWS($B$7:B215)+1)</f>
        <v>210</v>
      </c>
      <c r="C216" s="67">
        <f>IF(ISNUMBER(B216),Home!$D$12,"")</f>
        <v>1450.3336005068657</v>
      </c>
      <c r="D216" s="66">
        <f>IF(ISNUMBER(B216),IPMT(Home!$D$9/12,'Payment Schedule'!B216,12*Home!$D$10,Home!$D$6,0,0),"")</f>
        <v>-323.31143876301263</v>
      </c>
      <c r="E216" s="66">
        <f>IF(ISNUMBER(B216),PPMT(Home!$D$9/12,'Payment Schedule'!B216,12*Home!$D$10,Home!$D$6,0,0),"")</f>
        <v>-783.02216174385308</v>
      </c>
      <c r="F216" s="66">
        <f>IF(ISNUMBER(B216),SUM($E$7:E216)*-1,"")</f>
        <v>130701.66706515658</v>
      </c>
    </row>
    <row r="217" spans="2:6">
      <c r="B217">
        <f>IF((ROWS($B$7:B216)+1)/12&gt;Home!$D$10,"",ROWS($B$7:B216)+1)</f>
        <v>211</v>
      </c>
      <c r="C217" s="67">
        <f>IF(ISNUMBER(B217),Home!$D$12,"")</f>
        <v>1450.3336005068657</v>
      </c>
      <c r="D217" s="66">
        <f>IF(ISNUMBER(B217),IPMT(Home!$D$9/12,'Payment Schedule'!B217,12*Home!$D$10,Home!$D$6,0,0),"")</f>
        <v>-321.51701297568292</v>
      </c>
      <c r="E217" s="66">
        <f>IF(ISNUMBER(B217),PPMT(Home!$D$9/12,'Payment Schedule'!B217,12*Home!$D$10,Home!$D$6,0,0),"")</f>
        <v>-784.81658753118256</v>
      </c>
      <c r="F217" s="66">
        <f>IF(ISNUMBER(B217),SUM($E$7:E217)*-1,"")</f>
        <v>131486.48365268778</v>
      </c>
    </row>
    <row r="218" spans="2:6">
      <c r="B218">
        <f>IF((ROWS($B$7:B217)+1)/12&gt;Home!$D$10,"",ROWS($B$7:B217)+1)</f>
        <v>212</v>
      </c>
      <c r="C218" s="67">
        <f>IF(ISNUMBER(B218),Home!$D$12,"")</f>
        <v>1450.3336005068657</v>
      </c>
      <c r="D218" s="66">
        <f>IF(ISNUMBER(B218),IPMT(Home!$D$9/12,'Payment Schedule'!B218,12*Home!$D$10,Home!$D$6,0,0),"")</f>
        <v>-319.71847496259056</v>
      </c>
      <c r="E218" s="66">
        <f>IF(ISNUMBER(B218),PPMT(Home!$D$9/12,'Payment Schedule'!B218,12*Home!$D$10,Home!$D$6,0,0),"")</f>
        <v>-786.61512554427486</v>
      </c>
      <c r="F218" s="66">
        <f>IF(ISNUMBER(B218),SUM($E$7:E218)*-1,"")</f>
        <v>132273.09877823206</v>
      </c>
    </row>
    <row r="219" spans="2:6">
      <c r="B219">
        <f>IF((ROWS($B$7:B218)+1)/12&gt;Home!$D$10,"",ROWS($B$7:B218)+1)</f>
        <v>213</v>
      </c>
      <c r="C219" s="67">
        <f>IF(ISNUMBER(B219),Home!$D$12,"")</f>
        <v>1450.3336005068657</v>
      </c>
      <c r="D219" s="66">
        <f>IF(ISNUMBER(B219),IPMT(Home!$D$9/12,'Payment Schedule'!B219,12*Home!$D$10,Home!$D$6,0,0),"")</f>
        <v>-317.91581529988503</v>
      </c>
      <c r="E219" s="66">
        <f>IF(ISNUMBER(B219),PPMT(Home!$D$9/12,'Payment Schedule'!B219,12*Home!$D$10,Home!$D$6,0,0),"")</f>
        <v>-788.41778520698062</v>
      </c>
      <c r="F219" s="66">
        <f>IF(ISNUMBER(B219),SUM($E$7:E219)*-1,"")</f>
        <v>133061.51656343904</v>
      </c>
    </row>
    <row r="220" spans="2:6">
      <c r="B220">
        <f>IF((ROWS($B$7:B219)+1)/12&gt;Home!$D$10,"",ROWS($B$7:B219)+1)</f>
        <v>214</v>
      </c>
      <c r="C220" s="67">
        <f>IF(ISNUMBER(B220),Home!$D$12,"")</f>
        <v>1450.3336005068657</v>
      </c>
      <c r="D220" s="66">
        <f>IF(ISNUMBER(B220),IPMT(Home!$D$9/12,'Payment Schedule'!B220,12*Home!$D$10,Home!$D$6,0,0),"")</f>
        <v>-316.10902454211902</v>
      </c>
      <c r="E220" s="66">
        <f>IF(ISNUMBER(B220),PPMT(Home!$D$9/12,'Payment Schedule'!B220,12*Home!$D$10,Home!$D$6,0,0),"")</f>
        <v>-790.22457596474658</v>
      </c>
      <c r="F220" s="66">
        <f>IF(ISNUMBER(B220),SUM($E$7:E220)*-1,"")</f>
        <v>133851.74113940378</v>
      </c>
    </row>
    <row r="221" spans="2:6">
      <c r="B221">
        <f>IF((ROWS($B$7:B220)+1)/12&gt;Home!$D$10,"",ROWS($B$7:B220)+1)</f>
        <v>215</v>
      </c>
      <c r="C221" s="67">
        <f>IF(ISNUMBER(B221),Home!$D$12,"")</f>
        <v>1450.3336005068657</v>
      </c>
      <c r="D221" s="66">
        <f>IF(ISNUMBER(B221),IPMT(Home!$D$9/12,'Payment Schedule'!B221,12*Home!$D$10,Home!$D$6,0,0),"")</f>
        <v>-314.29809322219984</v>
      </c>
      <c r="E221" s="66">
        <f>IF(ISNUMBER(B221),PPMT(Home!$D$9/12,'Payment Schedule'!B221,12*Home!$D$10,Home!$D$6,0,0),"")</f>
        <v>-792.03550728466598</v>
      </c>
      <c r="F221" s="66">
        <f>IF(ISNUMBER(B221),SUM($E$7:E221)*-1,"")</f>
        <v>134643.77664668843</v>
      </c>
    </row>
    <row r="222" spans="2:6">
      <c r="B222">
        <f>IF((ROWS($B$7:B221)+1)/12&gt;Home!$D$10,"",ROWS($B$7:B221)+1)</f>
        <v>216</v>
      </c>
      <c r="C222" s="67">
        <f>IF(ISNUMBER(B222),Home!$D$12,"")</f>
        <v>1450.3336005068657</v>
      </c>
      <c r="D222" s="66">
        <f>IF(ISNUMBER(B222),IPMT(Home!$D$9/12,'Payment Schedule'!B222,12*Home!$D$10,Home!$D$6,0,0),"")</f>
        <v>-312.48301185133909</v>
      </c>
      <c r="E222" s="66">
        <f>IF(ISNUMBER(B222),PPMT(Home!$D$9/12,'Payment Schedule'!B222,12*Home!$D$10,Home!$D$6,0,0),"")</f>
        <v>-793.85058865552651</v>
      </c>
      <c r="F222" s="66">
        <f>IF(ISNUMBER(B222),SUM($E$7:E222)*-1,"")</f>
        <v>135437.62723534397</v>
      </c>
    </row>
    <row r="223" spans="2:6">
      <c r="B223">
        <f>IF((ROWS($B$7:B222)+1)/12&gt;Home!$D$10,"",ROWS($B$7:B222)+1)</f>
        <v>217</v>
      </c>
      <c r="C223" s="67">
        <f>IF(ISNUMBER(B223),Home!$D$12,"")</f>
        <v>1450.3336005068657</v>
      </c>
      <c r="D223" s="66">
        <f>IF(ISNUMBER(B223),IPMT(Home!$D$9/12,'Payment Schedule'!B223,12*Home!$D$10,Home!$D$6,0,0),"")</f>
        <v>-310.66377091900347</v>
      </c>
      <c r="E223" s="66">
        <f>IF(ISNUMBER(B223),PPMT(Home!$D$9/12,'Payment Schedule'!B223,12*Home!$D$10,Home!$D$6,0,0),"")</f>
        <v>-795.66982958786207</v>
      </c>
      <c r="F223" s="66">
        <f>IF(ISNUMBER(B223),SUM($E$7:E223)*-1,"")</f>
        <v>136233.29706493183</v>
      </c>
    </row>
    <row r="224" spans="2:6">
      <c r="B224">
        <f>IF((ROWS($B$7:B223)+1)/12&gt;Home!$D$10,"",ROWS($B$7:B223)+1)</f>
        <v>218</v>
      </c>
      <c r="C224" s="67">
        <f>IF(ISNUMBER(B224),Home!$D$12,"")</f>
        <v>1450.3336005068657</v>
      </c>
      <c r="D224" s="66">
        <f>IF(ISNUMBER(B224),IPMT(Home!$D$9/12,'Payment Schedule'!B224,12*Home!$D$10,Home!$D$6,0,0),"")</f>
        <v>-308.84036089286462</v>
      </c>
      <c r="E224" s="66">
        <f>IF(ISNUMBER(B224),PPMT(Home!$D$9/12,'Payment Schedule'!B224,12*Home!$D$10,Home!$D$6,0,0),"")</f>
        <v>-797.49323961400091</v>
      </c>
      <c r="F224" s="66">
        <f>IF(ISNUMBER(B224),SUM($E$7:E224)*-1,"")</f>
        <v>137030.79030454584</v>
      </c>
    </row>
    <row r="225" spans="2:6">
      <c r="B225">
        <f>IF((ROWS($B$7:B224)+1)/12&gt;Home!$D$10,"",ROWS($B$7:B224)+1)</f>
        <v>219</v>
      </c>
      <c r="C225" s="67">
        <f>IF(ISNUMBER(B225),Home!$D$12,"")</f>
        <v>1450.3336005068657</v>
      </c>
      <c r="D225" s="66">
        <f>IF(ISNUMBER(B225),IPMT(Home!$D$9/12,'Payment Schedule'!B225,12*Home!$D$10,Home!$D$6,0,0),"")</f>
        <v>-307.01277221874926</v>
      </c>
      <c r="E225" s="66">
        <f>IF(ISNUMBER(B225),PPMT(Home!$D$9/12,'Payment Schedule'!B225,12*Home!$D$10,Home!$D$6,0,0),"")</f>
        <v>-799.32082828811633</v>
      </c>
      <c r="F225" s="66">
        <f>IF(ISNUMBER(B225),SUM($E$7:E225)*-1,"")</f>
        <v>137830.11113283396</v>
      </c>
    </row>
    <row r="226" spans="2:6">
      <c r="B226">
        <f>IF((ROWS($B$7:B225)+1)/12&gt;Home!$D$10,"",ROWS($B$7:B225)+1)</f>
        <v>220</v>
      </c>
      <c r="C226" s="67">
        <f>IF(ISNUMBER(B226),Home!$D$12,"")</f>
        <v>1450.3336005068657</v>
      </c>
      <c r="D226" s="66">
        <f>IF(ISNUMBER(B226),IPMT(Home!$D$9/12,'Payment Schedule'!B226,12*Home!$D$10,Home!$D$6,0,0),"")</f>
        <v>-305.18099532058898</v>
      </c>
      <c r="E226" s="66">
        <f>IF(ISNUMBER(B226),PPMT(Home!$D$9/12,'Payment Schedule'!B226,12*Home!$D$10,Home!$D$6,0,0),"")</f>
        <v>-801.15260518627667</v>
      </c>
      <c r="F226" s="66">
        <f>IF(ISNUMBER(B226),SUM($E$7:E226)*-1,"")</f>
        <v>138631.26373802024</v>
      </c>
    </row>
    <row r="227" spans="2:6">
      <c r="B227">
        <f>IF((ROWS($B$7:B226)+1)/12&gt;Home!$D$10,"",ROWS($B$7:B226)+1)</f>
        <v>221</v>
      </c>
      <c r="C227" s="67">
        <f>IF(ISNUMBER(B227),Home!$D$12,"")</f>
        <v>1450.3336005068657</v>
      </c>
      <c r="D227" s="66">
        <f>IF(ISNUMBER(B227),IPMT(Home!$D$9/12,'Payment Schedule'!B227,12*Home!$D$10,Home!$D$6,0,0),"")</f>
        <v>-303.34502060037045</v>
      </c>
      <c r="E227" s="66">
        <f>IF(ISNUMBER(B227),PPMT(Home!$D$9/12,'Payment Schedule'!B227,12*Home!$D$10,Home!$D$6,0,0),"")</f>
        <v>-802.98857990649515</v>
      </c>
      <c r="F227" s="66">
        <f>IF(ISNUMBER(B227),SUM($E$7:E227)*-1,"")</f>
        <v>139434.25231792673</v>
      </c>
    </row>
    <row r="228" spans="2:6">
      <c r="B228">
        <f>IF((ROWS($B$7:B227)+1)/12&gt;Home!$D$10,"",ROWS($B$7:B227)+1)</f>
        <v>222</v>
      </c>
      <c r="C228" s="67">
        <f>IF(ISNUMBER(B228),Home!$D$12,"")</f>
        <v>1450.3336005068657</v>
      </c>
      <c r="D228" s="66">
        <f>IF(ISNUMBER(B228),IPMT(Home!$D$9/12,'Payment Schedule'!B228,12*Home!$D$10,Home!$D$6,0,0),"")</f>
        <v>-301.50483843808473</v>
      </c>
      <c r="E228" s="66">
        <f>IF(ISNUMBER(B228),PPMT(Home!$D$9/12,'Payment Schedule'!B228,12*Home!$D$10,Home!$D$6,0,0),"")</f>
        <v>-804.82876206878086</v>
      </c>
      <c r="F228" s="66">
        <f>IF(ISNUMBER(B228),SUM($E$7:E228)*-1,"")</f>
        <v>140239.08107999552</v>
      </c>
    </row>
    <row r="229" spans="2:6">
      <c r="B229">
        <f>IF((ROWS($B$7:B228)+1)/12&gt;Home!$D$10,"",ROWS($B$7:B228)+1)</f>
        <v>223</v>
      </c>
      <c r="C229" s="67">
        <f>IF(ISNUMBER(B229),Home!$D$12,"")</f>
        <v>1450.3336005068657</v>
      </c>
      <c r="D229" s="66">
        <f>IF(ISNUMBER(B229),IPMT(Home!$D$9/12,'Payment Schedule'!B229,12*Home!$D$10,Home!$D$6,0,0),"")</f>
        <v>-299.66043919167709</v>
      </c>
      <c r="E229" s="66">
        <f>IF(ISNUMBER(B229),PPMT(Home!$D$9/12,'Payment Schedule'!B229,12*Home!$D$10,Home!$D$6,0,0),"")</f>
        <v>-806.67316131518862</v>
      </c>
      <c r="F229" s="66">
        <f>IF(ISNUMBER(B229),SUM($E$7:E229)*-1,"")</f>
        <v>141045.7542413107</v>
      </c>
    </row>
    <row r="230" spans="2:6">
      <c r="B230">
        <f>IF((ROWS($B$7:B229)+1)/12&gt;Home!$D$10,"",ROWS($B$7:B229)+1)</f>
        <v>224</v>
      </c>
      <c r="C230" s="67">
        <f>IF(ISNUMBER(B230),Home!$D$12,"")</f>
        <v>1450.3336005068657</v>
      </c>
      <c r="D230" s="66">
        <f>IF(ISNUMBER(B230),IPMT(Home!$D$9/12,'Payment Schedule'!B230,12*Home!$D$10,Home!$D$6,0,0),"")</f>
        <v>-297.81181319699647</v>
      </c>
      <c r="E230" s="66">
        <f>IF(ISNUMBER(B230),PPMT(Home!$D$9/12,'Payment Schedule'!B230,12*Home!$D$10,Home!$D$6,0,0),"")</f>
        <v>-808.52178730986918</v>
      </c>
      <c r="F230" s="66">
        <f>IF(ISNUMBER(B230),SUM($E$7:E230)*-1,"")</f>
        <v>141854.27602862057</v>
      </c>
    </row>
    <row r="231" spans="2:6">
      <c r="B231">
        <f>IF((ROWS($B$7:B230)+1)/12&gt;Home!$D$10,"",ROWS($B$7:B230)+1)</f>
        <v>225</v>
      </c>
      <c r="C231" s="67">
        <f>IF(ISNUMBER(B231),Home!$D$12,"")</f>
        <v>1450.3336005068657</v>
      </c>
      <c r="D231" s="66">
        <f>IF(ISNUMBER(B231),IPMT(Home!$D$9/12,'Payment Schedule'!B231,12*Home!$D$10,Home!$D$6,0,0),"")</f>
        <v>-295.95895076774462</v>
      </c>
      <c r="E231" s="66">
        <f>IF(ISNUMBER(B231),PPMT(Home!$D$9/12,'Payment Schedule'!B231,12*Home!$D$10,Home!$D$6,0,0),"")</f>
        <v>-810.37464973912108</v>
      </c>
      <c r="F231" s="66">
        <f>IF(ISNUMBER(B231),SUM($E$7:E231)*-1,"")</f>
        <v>142664.6506783597</v>
      </c>
    </row>
    <row r="232" spans="2:6">
      <c r="B232">
        <f>IF((ROWS($B$7:B231)+1)/12&gt;Home!$D$10,"",ROWS($B$7:B231)+1)</f>
        <v>226</v>
      </c>
      <c r="C232" s="67">
        <f>IF(ISNUMBER(B232),Home!$D$12,"")</f>
        <v>1450.3336005068657</v>
      </c>
      <c r="D232" s="66">
        <f>IF(ISNUMBER(B232),IPMT(Home!$D$9/12,'Payment Schedule'!B232,12*Home!$D$10,Home!$D$6,0,0),"")</f>
        <v>-294.10184219542583</v>
      </c>
      <c r="E232" s="66">
        <f>IF(ISNUMBER(B232),PPMT(Home!$D$9/12,'Payment Schedule'!B232,12*Home!$D$10,Home!$D$6,0,0),"")</f>
        <v>-812.23175831143976</v>
      </c>
      <c r="F232" s="66">
        <f>IF(ISNUMBER(B232),SUM($E$7:E232)*-1,"")</f>
        <v>143476.88243667115</v>
      </c>
    </row>
    <row r="233" spans="2:6">
      <c r="B233">
        <f>IF((ROWS($B$7:B232)+1)/12&gt;Home!$D$10,"",ROWS($B$7:B232)+1)</f>
        <v>227</v>
      </c>
      <c r="C233" s="67">
        <f>IF(ISNUMBER(B233),Home!$D$12,"")</f>
        <v>1450.3336005068657</v>
      </c>
      <c r="D233" s="66">
        <f>IF(ISNUMBER(B233),IPMT(Home!$D$9/12,'Payment Schedule'!B233,12*Home!$D$10,Home!$D$6,0,0),"")</f>
        <v>-292.24047774929545</v>
      </c>
      <c r="E233" s="66">
        <f>IF(ISNUMBER(B233),PPMT(Home!$D$9/12,'Payment Schedule'!B233,12*Home!$D$10,Home!$D$6,0,0),"")</f>
        <v>-814.09312275757009</v>
      </c>
      <c r="F233" s="66">
        <f>IF(ISNUMBER(B233),SUM($E$7:E233)*-1,"")</f>
        <v>144290.97555942871</v>
      </c>
    </row>
    <row r="234" spans="2:6">
      <c r="B234">
        <f>IF((ROWS($B$7:B233)+1)/12&gt;Home!$D$10,"",ROWS($B$7:B233)+1)</f>
        <v>228</v>
      </c>
      <c r="C234" s="67">
        <f>IF(ISNUMBER(B234),Home!$D$12,"")</f>
        <v>1450.3336005068657</v>
      </c>
      <c r="D234" s="66">
        <f>IF(ISNUMBER(B234),IPMT(Home!$D$9/12,'Payment Schedule'!B234,12*Home!$D$10,Home!$D$6,0,0),"")</f>
        <v>-290.37484767630934</v>
      </c>
      <c r="E234" s="66">
        <f>IF(ISNUMBER(B234),PPMT(Home!$D$9/12,'Payment Schedule'!B234,12*Home!$D$10,Home!$D$6,0,0),"")</f>
        <v>-815.95875283055636</v>
      </c>
      <c r="F234" s="66">
        <f>IF(ISNUMBER(B234),SUM($E$7:E234)*-1,"")</f>
        <v>145106.93431225925</v>
      </c>
    </row>
    <row r="235" spans="2:6">
      <c r="B235">
        <f>IF((ROWS($B$7:B234)+1)/12&gt;Home!$D$10,"",ROWS($B$7:B234)+1)</f>
        <v>229</v>
      </c>
      <c r="C235" s="67">
        <f>IF(ISNUMBER(B235),Home!$D$12,"")</f>
        <v>1450.3336005068657</v>
      </c>
      <c r="D235" s="66">
        <f>IF(ISNUMBER(B235),IPMT(Home!$D$9/12,'Payment Schedule'!B235,12*Home!$D$10,Home!$D$6,0,0),"")</f>
        <v>-288.50494220107265</v>
      </c>
      <c r="E235" s="66">
        <f>IF(ISNUMBER(B235),PPMT(Home!$D$9/12,'Payment Schedule'!B235,12*Home!$D$10,Home!$D$6,0,0),"")</f>
        <v>-817.82865830579294</v>
      </c>
      <c r="F235" s="66">
        <f>IF(ISNUMBER(B235),SUM($E$7:E235)*-1,"")</f>
        <v>145924.76297056506</v>
      </c>
    </row>
    <row r="236" spans="2:6">
      <c r="B236">
        <f>IF((ROWS($B$7:B235)+1)/12&gt;Home!$D$10,"",ROWS($B$7:B235)+1)</f>
        <v>230</v>
      </c>
      <c r="C236" s="67">
        <f>IF(ISNUMBER(B236),Home!$D$12,"")</f>
        <v>1450.3336005068657</v>
      </c>
      <c r="D236" s="66">
        <f>IF(ISNUMBER(B236),IPMT(Home!$D$9/12,'Payment Schedule'!B236,12*Home!$D$10,Home!$D$6,0,0),"")</f>
        <v>-286.63075152578858</v>
      </c>
      <c r="E236" s="66">
        <f>IF(ISNUMBER(B236),PPMT(Home!$D$9/12,'Payment Schedule'!B236,12*Home!$D$10,Home!$D$6,0,0),"")</f>
        <v>-819.70284898107707</v>
      </c>
      <c r="F236" s="66">
        <f>IF(ISNUMBER(B236),SUM($E$7:E236)*-1,"")</f>
        <v>146744.46581954614</v>
      </c>
    </row>
    <row r="237" spans="2:6">
      <c r="B237">
        <f>IF((ROWS($B$7:B236)+1)/12&gt;Home!$D$10,"",ROWS($B$7:B236)+1)</f>
        <v>231</v>
      </c>
      <c r="C237" s="67">
        <f>IF(ISNUMBER(B237),Home!$D$12,"")</f>
        <v>1450.3336005068657</v>
      </c>
      <c r="D237" s="66">
        <f>IF(ISNUMBER(B237),IPMT(Home!$D$9/12,'Payment Schedule'!B237,12*Home!$D$10,Home!$D$6,0,0),"")</f>
        <v>-284.75226583020691</v>
      </c>
      <c r="E237" s="66">
        <f>IF(ISNUMBER(B237),PPMT(Home!$D$9/12,'Payment Schedule'!B237,12*Home!$D$10,Home!$D$6,0,0),"")</f>
        <v>-821.58133467665857</v>
      </c>
      <c r="F237" s="66">
        <f>IF(ISNUMBER(B237),SUM($E$7:E237)*-1,"")</f>
        <v>147566.04715422279</v>
      </c>
    </row>
    <row r="238" spans="2:6">
      <c r="B238">
        <f>IF((ROWS($B$7:B237)+1)/12&gt;Home!$D$10,"",ROWS($B$7:B237)+1)</f>
        <v>232</v>
      </c>
      <c r="C238" s="67">
        <f>IF(ISNUMBER(B238),Home!$D$12,"")</f>
        <v>1450.3336005068657</v>
      </c>
      <c r="D238" s="66">
        <f>IF(ISNUMBER(B238),IPMT(Home!$D$9/12,'Payment Schedule'!B238,12*Home!$D$10,Home!$D$6,0,0),"")</f>
        <v>-282.86947527157292</v>
      </c>
      <c r="E238" s="66">
        <f>IF(ISNUMBER(B238),PPMT(Home!$D$9/12,'Payment Schedule'!B238,12*Home!$D$10,Home!$D$6,0,0),"")</f>
        <v>-823.46412523529273</v>
      </c>
      <c r="F238" s="66">
        <f>IF(ISNUMBER(B238),SUM($E$7:E238)*-1,"")</f>
        <v>148389.51127945809</v>
      </c>
    </row>
    <row r="239" spans="2:6">
      <c r="B239">
        <f>IF((ROWS($B$7:B238)+1)/12&gt;Home!$D$10,"",ROWS($B$7:B238)+1)</f>
        <v>233</v>
      </c>
      <c r="C239" s="67">
        <f>IF(ISNUMBER(B239),Home!$D$12,"")</f>
        <v>1450.3336005068657</v>
      </c>
      <c r="D239" s="66">
        <f>IF(ISNUMBER(B239),IPMT(Home!$D$9/12,'Payment Schedule'!B239,12*Home!$D$10,Home!$D$6,0,0),"")</f>
        <v>-280.98236998457537</v>
      </c>
      <c r="E239" s="66">
        <f>IF(ISNUMBER(B239),PPMT(Home!$D$9/12,'Payment Schedule'!B239,12*Home!$D$10,Home!$D$6,0,0),"")</f>
        <v>-825.35123052229017</v>
      </c>
      <c r="F239" s="66">
        <f>IF(ISNUMBER(B239),SUM($E$7:E239)*-1,"")</f>
        <v>149214.86250998039</v>
      </c>
    </row>
    <row r="240" spans="2:6">
      <c r="B240">
        <f>IF((ROWS($B$7:B239)+1)/12&gt;Home!$D$10,"",ROWS($B$7:B239)+1)</f>
        <v>234</v>
      </c>
      <c r="C240" s="67">
        <f>IF(ISNUMBER(B240),Home!$D$12,"")</f>
        <v>1450.3336005068657</v>
      </c>
      <c r="D240" s="66">
        <f>IF(ISNUMBER(B240),IPMT(Home!$D$9/12,'Payment Schedule'!B240,12*Home!$D$10,Home!$D$6,0,0),"")</f>
        <v>-279.09094008129512</v>
      </c>
      <c r="E240" s="66">
        <f>IF(ISNUMBER(B240),PPMT(Home!$D$9/12,'Payment Schedule'!B240,12*Home!$D$10,Home!$D$6,0,0),"")</f>
        <v>-827.24266042557053</v>
      </c>
      <c r="F240" s="66">
        <f>IF(ISNUMBER(B240),SUM($E$7:E240)*-1,"")</f>
        <v>150042.10517040596</v>
      </c>
    </row>
    <row r="241" spans="2:6">
      <c r="B241">
        <f>IF((ROWS($B$7:B240)+1)/12&gt;Home!$D$10,"",ROWS($B$7:B240)+1)</f>
        <v>235</v>
      </c>
      <c r="C241" s="67">
        <f>IF(ISNUMBER(B241),Home!$D$12,"")</f>
        <v>1450.3336005068657</v>
      </c>
      <c r="D241" s="66">
        <f>IF(ISNUMBER(B241),IPMT(Home!$D$9/12,'Payment Schedule'!B241,12*Home!$D$10,Home!$D$6,0,0),"")</f>
        <v>-277.19517565115319</v>
      </c>
      <c r="E241" s="66">
        <f>IF(ISNUMBER(B241),PPMT(Home!$D$9/12,'Payment Schedule'!B241,12*Home!$D$10,Home!$D$6,0,0),"")</f>
        <v>-829.13842485571251</v>
      </c>
      <c r="F241" s="66">
        <f>IF(ISNUMBER(B241),SUM($E$7:E241)*-1,"")</f>
        <v>150871.24359526168</v>
      </c>
    </row>
    <row r="242" spans="2:6">
      <c r="B242">
        <f>IF((ROWS($B$7:B241)+1)/12&gt;Home!$D$10,"",ROWS($B$7:B241)+1)</f>
        <v>236</v>
      </c>
      <c r="C242" s="67">
        <f>IF(ISNUMBER(B242),Home!$D$12,"")</f>
        <v>1450.3336005068657</v>
      </c>
      <c r="D242" s="66">
        <f>IF(ISNUMBER(B242),IPMT(Home!$D$9/12,'Payment Schedule'!B242,12*Home!$D$10,Home!$D$6,0,0),"")</f>
        <v>-275.29506676085884</v>
      </c>
      <c r="E242" s="66">
        <f>IF(ISNUMBER(B242),PPMT(Home!$D$9/12,'Payment Schedule'!B242,12*Home!$D$10,Home!$D$6,0,0),"")</f>
        <v>-831.03853374600681</v>
      </c>
      <c r="F242" s="66">
        <f>IF(ISNUMBER(B242),SUM($E$7:E242)*-1,"")</f>
        <v>151702.28212900768</v>
      </c>
    </row>
    <row r="243" spans="2:6">
      <c r="B243">
        <f>IF((ROWS($B$7:B242)+1)/12&gt;Home!$D$10,"",ROWS($B$7:B242)+1)</f>
        <v>237</v>
      </c>
      <c r="C243" s="67">
        <f>IF(ISNUMBER(B243),Home!$D$12,"")</f>
        <v>1450.3336005068657</v>
      </c>
      <c r="D243" s="66">
        <f>IF(ISNUMBER(B243),IPMT(Home!$D$9/12,'Payment Schedule'!B243,12*Home!$D$10,Home!$D$6,0,0),"")</f>
        <v>-273.39060345435757</v>
      </c>
      <c r="E243" s="66">
        <f>IF(ISNUMBER(B243),PPMT(Home!$D$9/12,'Payment Schedule'!B243,12*Home!$D$10,Home!$D$6,0,0),"")</f>
        <v>-832.94299705250808</v>
      </c>
      <c r="F243" s="66">
        <f>IF(ISNUMBER(B243),SUM($E$7:E243)*-1,"")</f>
        <v>152535.22512606019</v>
      </c>
    </row>
    <row r="244" spans="2:6">
      <c r="B244">
        <f>IF((ROWS($B$7:B243)+1)/12&gt;Home!$D$10,"",ROWS($B$7:B243)+1)</f>
        <v>238</v>
      </c>
      <c r="C244" s="67">
        <f>IF(ISNUMBER(B244),Home!$D$12,"")</f>
        <v>1450.3336005068657</v>
      </c>
      <c r="D244" s="66">
        <f>IF(ISNUMBER(B244),IPMT(Home!$D$9/12,'Payment Schedule'!B244,12*Home!$D$10,Home!$D$6,0,0),"")</f>
        <v>-271.4817757527789</v>
      </c>
      <c r="E244" s="66">
        <f>IF(ISNUMBER(B244),PPMT(Home!$D$9/12,'Payment Schedule'!B244,12*Home!$D$10,Home!$D$6,0,0),"")</f>
        <v>-834.85182475408681</v>
      </c>
      <c r="F244" s="66">
        <f>IF(ISNUMBER(B244),SUM($E$7:E244)*-1,"")</f>
        <v>153370.07695081428</v>
      </c>
    </row>
    <row r="245" spans="2:6">
      <c r="B245">
        <f>IF((ROWS($B$7:B244)+1)/12&gt;Home!$D$10,"",ROWS($B$7:B244)+1)</f>
        <v>239</v>
      </c>
      <c r="C245" s="67">
        <f>IF(ISNUMBER(B245),Home!$D$12,"")</f>
        <v>1450.3336005068657</v>
      </c>
      <c r="D245" s="66">
        <f>IF(ISNUMBER(B245),IPMT(Home!$D$9/12,'Payment Schedule'!B245,12*Home!$D$10,Home!$D$6,0,0),"")</f>
        <v>-269.56857365438418</v>
      </c>
      <c r="E245" s="66">
        <f>IF(ISNUMBER(B245),PPMT(Home!$D$9/12,'Payment Schedule'!B245,12*Home!$D$10,Home!$D$6,0,0),"")</f>
        <v>-836.76502685248158</v>
      </c>
      <c r="F245" s="66">
        <f>IF(ISNUMBER(B245),SUM($E$7:E245)*-1,"")</f>
        <v>154206.84197766677</v>
      </c>
    </row>
    <row r="246" spans="2:6">
      <c r="B246">
        <f>IF((ROWS($B$7:B245)+1)/12&gt;Home!$D$10,"",ROWS($B$7:B245)+1)</f>
        <v>240</v>
      </c>
      <c r="C246" s="67">
        <f>IF(ISNUMBER(B246),Home!$D$12,"")</f>
        <v>1450.3336005068657</v>
      </c>
      <c r="D246" s="66">
        <f>IF(ISNUMBER(B246),IPMT(Home!$D$9/12,'Payment Schedule'!B246,12*Home!$D$10,Home!$D$6,0,0),"")</f>
        <v>-267.65098713451385</v>
      </c>
      <c r="E246" s="66">
        <f>IF(ISNUMBER(B246),PPMT(Home!$D$9/12,'Payment Schedule'!B246,12*Home!$D$10,Home!$D$6,0,0),"")</f>
        <v>-838.68261337235185</v>
      </c>
      <c r="F246" s="66">
        <f>IF(ISNUMBER(B246),SUM($E$7:E246)*-1,"")</f>
        <v>155045.52459103914</v>
      </c>
    </row>
    <row r="247" spans="2:6">
      <c r="B247">
        <f>IF((ROWS($B$7:B246)+1)/12&gt;Home!$D$10,"",ROWS($B$7:B246)+1)</f>
        <v>241</v>
      </c>
      <c r="C247" s="67">
        <f>IF(ISNUMBER(B247),Home!$D$12,"")</f>
        <v>1450.3336005068657</v>
      </c>
      <c r="D247" s="66">
        <f>IF(ISNUMBER(B247),IPMT(Home!$D$9/12,'Payment Schedule'!B247,12*Home!$D$10,Home!$D$6,0,0),"")</f>
        <v>-265.72900614553561</v>
      </c>
      <c r="E247" s="66">
        <f>IF(ISNUMBER(B247),PPMT(Home!$D$9/12,'Payment Schedule'!B247,12*Home!$D$10,Home!$D$6,0,0),"")</f>
        <v>-840.60459436132999</v>
      </c>
      <c r="F247" s="66">
        <f>IF(ISNUMBER(B247),SUM($E$7:E247)*-1,"")</f>
        <v>155886.12918540047</v>
      </c>
    </row>
    <row r="248" spans="2:6">
      <c r="B248">
        <f>IF((ROWS($B$7:B247)+1)/12&gt;Home!$D$10,"",ROWS($B$7:B247)+1)</f>
        <v>242</v>
      </c>
      <c r="C248" s="67">
        <f>IF(ISNUMBER(B248),Home!$D$12,"")</f>
        <v>1450.3336005068657</v>
      </c>
      <c r="D248" s="66">
        <f>IF(ISNUMBER(B248),IPMT(Home!$D$9/12,'Payment Schedule'!B248,12*Home!$D$10,Home!$D$6,0,0),"")</f>
        <v>-263.80262061679088</v>
      </c>
      <c r="E248" s="66">
        <f>IF(ISNUMBER(B248),PPMT(Home!$D$9/12,'Payment Schedule'!B248,12*Home!$D$10,Home!$D$6,0,0),"")</f>
        <v>-842.53097989007472</v>
      </c>
      <c r="F248" s="66">
        <f>IF(ISNUMBER(B248),SUM($E$7:E248)*-1,"")</f>
        <v>156728.66016529055</v>
      </c>
    </row>
    <row r="249" spans="2:6">
      <c r="B249">
        <f>IF((ROWS($B$7:B248)+1)/12&gt;Home!$D$10,"",ROWS($B$7:B248)+1)</f>
        <v>243</v>
      </c>
      <c r="C249" s="67">
        <f>IF(ISNUMBER(B249),Home!$D$12,"")</f>
        <v>1450.3336005068657</v>
      </c>
      <c r="D249" s="66">
        <f>IF(ISNUMBER(B249),IPMT(Home!$D$9/12,'Payment Schedule'!B249,12*Home!$D$10,Home!$D$6,0,0),"")</f>
        <v>-261.87182045454273</v>
      </c>
      <c r="E249" s="66">
        <f>IF(ISNUMBER(B249),PPMT(Home!$D$9/12,'Payment Schedule'!B249,12*Home!$D$10,Home!$D$6,0,0),"")</f>
        <v>-844.46178005232275</v>
      </c>
      <c r="F249" s="66">
        <f>IF(ISNUMBER(B249),SUM($E$7:E249)*-1,"")</f>
        <v>157573.12194534286</v>
      </c>
    </row>
    <row r="250" spans="2:6">
      <c r="B250">
        <f>IF((ROWS($B$7:B249)+1)/12&gt;Home!$D$10,"",ROWS($B$7:B249)+1)</f>
        <v>244</v>
      </c>
      <c r="C250" s="67">
        <f>IF(ISNUMBER(B250),Home!$D$12,"")</f>
        <v>1450.3336005068657</v>
      </c>
      <c r="D250" s="66">
        <f>IF(ISNUMBER(B250),IPMT(Home!$D$9/12,'Payment Schedule'!B250,12*Home!$D$10,Home!$D$6,0,0),"")</f>
        <v>-259.93659554192283</v>
      </c>
      <c r="E250" s="66">
        <f>IF(ISNUMBER(B250),PPMT(Home!$D$9/12,'Payment Schedule'!B250,12*Home!$D$10,Home!$D$6,0,0),"")</f>
        <v>-846.39700496494277</v>
      </c>
      <c r="F250" s="66">
        <f>IF(ISNUMBER(B250),SUM($E$7:E250)*-1,"")</f>
        <v>158419.5189503078</v>
      </c>
    </row>
    <row r="251" spans="2:6">
      <c r="B251">
        <f>IF((ROWS($B$7:B250)+1)/12&gt;Home!$D$10,"",ROWS($B$7:B250)+1)</f>
        <v>245</v>
      </c>
      <c r="C251" s="67">
        <f>IF(ISNUMBER(B251),Home!$D$12,"")</f>
        <v>1450.3336005068657</v>
      </c>
      <c r="D251" s="66">
        <f>IF(ISNUMBER(B251),IPMT(Home!$D$9/12,'Payment Schedule'!B251,12*Home!$D$10,Home!$D$6,0,0),"")</f>
        <v>-257.99693573887816</v>
      </c>
      <c r="E251" s="66">
        <f>IF(ISNUMBER(B251),PPMT(Home!$D$9/12,'Payment Schedule'!B251,12*Home!$D$10,Home!$D$6,0,0),"")</f>
        <v>-848.33666476798737</v>
      </c>
      <c r="F251" s="66">
        <f>IF(ISNUMBER(B251),SUM($E$7:E251)*-1,"")</f>
        <v>159267.85561507579</v>
      </c>
    </row>
    <row r="252" spans="2:6">
      <c r="B252">
        <f>IF((ROWS($B$7:B251)+1)/12&gt;Home!$D$10,"",ROWS($B$7:B251)+1)</f>
        <v>246</v>
      </c>
      <c r="C252" s="67">
        <f>IF(ISNUMBER(B252),Home!$D$12,"")</f>
        <v>1450.3336005068657</v>
      </c>
      <c r="D252" s="66">
        <f>IF(ISNUMBER(B252),IPMT(Home!$D$9/12,'Payment Schedule'!B252,12*Home!$D$10,Home!$D$6,0,0),"")</f>
        <v>-256.05283088211826</v>
      </c>
      <c r="E252" s="66">
        <f>IF(ISNUMBER(B252),PPMT(Home!$D$9/12,'Payment Schedule'!B252,12*Home!$D$10,Home!$D$6,0,0),"")</f>
        <v>-850.28076962474734</v>
      </c>
      <c r="F252" s="66">
        <f>IF(ISNUMBER(B252),SUM($E$7:E252)*-1,"")</f>
        <v>160118.13638470054</v>
      </c>
    </row>
    <row r="253" spans="2:6">
      <c r="B253">
        <f>IF((ROWS($B$7:B252)+1)/12&gt;Home!$D$10,"",ROWS($B$7:B252)+1)</f>
        <v>247</v>
      </c>
      <c r="C253" s="67">
        <f>IF(ISNUMBER(B253),Home!$D$12,"")</f>
        <v>1450.3336005068657</v>
      </c>
      <c r="D253" s="66">
        <f>IF(ISNUMBER(B253),IPMT(Home!$D$9/12,'Payment Schedule'!B253,12*Home!$D$10,Home!$D$6,0,0),"")</f>
        <v>-254.10427078506157</v>
      </c>
      <c r="E253" s="66">
        <f>IF(ISNUMBER(B253),PPMT(Home!$D$9/12,'Payment Schedule'!B253,12*Home!$D$10,Home!$D$6,0,0),"")</f>
        <v>-852.22932972180411</v>
      </c>
      <c r="F253" s="66">
        <f>IF(ISNUMBER(B253),SUM($E$7:E253)*-1,"")</f>
        <v>160970.36571442234</v>
      </c>
    </row>
    <row r="254" spans="2:6">
      <c r="B254">
        <f>IF((ROWS($B$7:B253)+1)/12&gt;Home!$D$10,"",ROWS($B$7:B253)+1)</f>
        <v>248</v>
      </c>
      <c r="C254" s="67">
        <f>IF(ISNUMBER(B254),Home!$D$12,"")</f>
        <v>1450.3336005068657</v>
      </c>
      <c r="D254" s="66">
        <f>IF(ISNUMBER(B254),IPMT(Home!$D$9/12,'Payment Schedule'!B254,12*Home!$D$10,Home!$D$6,0,0),"")</f>
        <v>-252.1512452377824</v>
      </c>
      <c r="E254" s="66">
        <f>IF(ISNUMBER(B254),PPMT(Home!$D$9/12,'Payment Schedule'!B254,12*Home!$D$10,Home!$D$6,0,0),"")</f>
        <v>-854.18235526908325</v>
      </c>
      <c r="F254" s="66">
        <f>IF(ISNUMBER(B254),SUM($E$7:E254)*-1,"")</f>
        <v>161824.54806969143</v>
      </c>
    </row>
    <row r="255" spans="2:6">
      <c r="B255">
        <f>IF((ROWS($B$7:B254)+1)/12&gt;Home!$D$10,"",ROWS($B$7:B254)+1)</f>
        <v>249</v>
      </c>
      <c r="C255" s="67">
        <f>IF(ISNUMBER(B255),Home!$D$12,"")</f>
        <v>1450.3336005068657</v>
      </c>
      <c r="D255" s="66">
        <f>IF(ISNUMBER(B255),IPMT(Home!$D$9/12,'Payment Schedule'!B255,12*Home!$D$10,Home!$D$6,0,0),"")</f>
        <v>-250.19374400695742</v>
      </c>
      <c r="E255" s="66">
        <f>IF(ISNUMBER(B255),PPMT(Home!$D$9/12,'Payment Schedule'!B255,12*Home!$D$10,Home!$D$6,0,0),"")</f>
        <v>-856.13985649990832</v>
      </c>
      <c r="F255" s="66">
        <f>IF(ISNUMBER(B255),SUM($E$7:E255)*-1,"")</f>
        <v>162680.68792619134</v>
      </c>
    </row>
    <row r="256" spans="2:6">
      <c r="B256">
        <f>IF((ROWS($B$7:B255)+1)/12&gt;Home!$D$10,"",ROWS($B$7:B255)+1)</f>
        <v>250</v>
      </c>
      <c r="C256" s="67">
        <f>IF(ISNUMBER(B256),Home!$D$12,"")</f>
        <v>1450.3336005068657</v>
      </c>
      <c r="D256" s="66">
        <f>IF(ISNUMBER(B256),IPMT(Home!$D$9/12,'Payment Schedule'!B256,12*Home!$D$10,Home!$D$6,0,0),"")</f>
        <v>-248.23175683581175</v>
      </c>
      <c r="E256" s="66">
        <f>IF(ISNUMBER(B256),PPMT(Home!$D$9/12,'Payment Schedule'!B256,12*Home!$D$10,Home!$D$6,0,0),"")</f>
        <v>-858.10184367105387</v>
      </c>
      <c r="F256" s="66">
        <f>IF(ISNUMBER(B256),SUM($E$7:E256)*-1,"")</f>
        <v>163538.7897698624</v>
      </c>
    </row>
    <row r="257" spans="2:6">
      <c r="B257">
        <f>IF((ROWS($B$7:B256)+1)/12&gt;Home!$D$10,"",ROWS($B$7:B256)+1)</f>
        <v>251</v>
      </c>
      <c r="C257" s="67">
        <f>IF(ISNUMBER(B257),Home!$D$12,"")</f>
        <v>1450.3336005068657</v>
      </c>
      <c r="D257" s="66">
        <f>IF(ISNUMBER(B257),IPMT(Home!$D$9/12,'Payment Schedule'!B257,12*Home!$D$10,Home!$D$6,0,0),"")</f>
        <v>-246.26527344406563</v>
      </c>
      <c r="E257" s="66">
        <f>IF(ISNUMBER(B257),PPMT(Home!$D$9/12,'Payment Schedule'!B257,12*Home!$D$10,Home!$D$6,0,0),"")</f>
        <v>-860.06832706279999</v>
      </c>
      <c r="F257" s="66">
        <f>IF(ISNUMBER(B257),SUM($E$7:E257)*-1,"")</f>
        <v>164398.85809692519</v>
      </c>
    </row>
    <row r="258" spans="2:6">
      <c r="B258">
        <f>IF((ROWS($B$7:B257)+1)/12&gt;Home!$D$10,"",ROWS($B$7:B257)+1)</f>
        <v>252</v>
      </c>
      <c r="C258" s="67">
        <f>IF(ISNUMBER(B258),Home!$D$12,"")</f>
        <v>1450.3336005068657</v>
      </c>
      <c r="D258" s="66">
        <f>IF(ISNUMBER(B258),IPMT(Home!$D$9/12,'Payment Schedule'!B258,12*Home!$D$10,Home!$D$6,0,0),"")</f>
        <v>-244.29428352788</v>
      </c>
      <c r="E258" s="66">
        <f>IF(ISNUMBER(B258),PPMT(Home!$D$9/12,'Payment Schedule'!B258,12*Home!$D$10,Home!$D$6,0,0),"")</f>
        <v>-862.03931697898554</v>
      </c>
      <c r="F258" s="66">
        <f>IF(ISNUMBER(B258),SUM($E$7:E258)*-1,"")</f>
        <v>165260.89741390417</v>
      </c>
    </row>
    <row r="259" spans="2:6">
      <c r="B259">
        <f>IF((ROWS($B$7:B258)+1)/12&gt;Home!$D$10,"",ROWS($B$7:B258)+1)</f>
        <v>253</v>
      </c>
      <c r="C259" s="67">
        <f>IF(ISNUMBER(B259),Home!$D$12,"")</f>
        <v>1450.3336005068657</v>
      </c>
      <c r="D259" s="66">
        <f>IF(ISNUMBER(B259),IPMT(Home!$D$9/12,'Payment Schedule'!B259,12*Home!$D$10,Home!$D$6,0,0),"")</f>
        <v>-242.31877675980317</v>
      </c>
      <c r="E259" s="66">
        <f>IF(ISNUMBER(B259),PPMT(Home!$D$9/12,'Payment Schedule'!B259,12*Home!$D$10,Home!$D$6,0,0),"")</f>
        <v>-864.01482374706245</v>
      </c>
      <c r="F259" s="66">
        <f>IF(ISNUMBER(B259),SUM($E$7:E259)*-1,"")</f>
        <v>166124.91223765124</v>
      </c>
    </row>
    <row r="260" spans="2:6">
      <c r="B260">
        <f>IF((ROWS($B$7:B259)+1)/12&gt;Home!$D$10,"",ROWS($B$7:B259)+1)</f>
        <v>254</v>
      </c>
      <c r="C260" s="67">
        <f>IF(ISNUMBER(B260),Home!$D$12,"")</f>
        <v>1450.3336005068657</v>
      </c>
      <c r="D260" s="66">
        <f>IF(ISNUMBER(B260),IPMT(Home!$D$9/12,'Payment Schedule'!B260,12*Home!$D$10,Home!$D$6,0,0),"")</f>
        <v>-240.33874278871613</v>
      </c>
      <c r="E260" s="66">
        <f>IF(ISNUMBER(B260),PPMT(Home!$D$9/12,'Payment Schedule'!B260,12*Home!$D$10,Home!$D$6,0,0),"")</f>
        <v>-865.99485771814943</v>
      </c>
      <c r="F260" s="66">
        <f>IF(ISNUMBER(B260),SUM($E$7:E260)*-1,"")</f>
        <v>166990.90709536939</v>
      </c>
    </row>
    <row r="261" spans="2:6">
      <c r="B261">
        <f>IF((ROWS($B$7:B260)+1)/12&gt;Home!$D$10,"",ROWS($B$7:B260)+1)</f>
        <v>255</v>
      </c>
      <c r="C261" s="67">
        <f>IF(ISNUMBER(B261),Home!$D$12,"")</f>
        <v>1450.3336005068657</v>
      </c>
      <c r="D261" s="66">
        <f>IF(ISNUMBER(B261),IPMT(Home!$D$9/12,'Payment Schedule'!B261,12*Home!$D$10,Home!$D$6,0,0),"")</f>
        <v>-238.35417123977876</v>
      </c>
      <c r="E261" s="66">
        <f>IF(ISNUMBER(B261),PPMT(Home!$D$9/12,'Payment Schedule'!B261,12*Home!$D$10,Home!$D$6,0,0),"")</f>
        <v>-867.97942926708697</v>
      </c>
      <c r="F261" s="66">
        <f>IF(ISNUMBER(B261),SUM($E$7:E261)*-1,"")</f>
        <v>167858.88652463647</v>
      </c>
    </row>
    <row r="262" spans="2:6">
      <c r="B262">
        <f>IF((ROWS($B$7:B261)+1)/12&gt;Home!$D$10,"",ROWS($B$7:B261)+1)</f>
        <v>256</v>
      </c>
      <c r="C262" s="67">
        <f>IF(ISNUMBER(B262),Home!$D$12,"")</f>
        <v>1450.3336005068657</v>
      </c>
      <c r="D262" s="66">
        <f>IF(ISNUMBER(B262),IPMT(Home!$D$9/12,'Payment Schedule'!B262,12*Home!$D$10,Home!$D$6,0,0),"")</f>
        <v>-236.36505171437497</v>
      </c>
      <c r="E262" s="66">
        <f>IF(ISNUMBER(B262),PPMT(Home!$D$9/12,'Payment Schedule'!B262,12*Home!$D$10,Home!$D$6,0,0),"")</f>
        <v>-869.96854879249065</v>
      </c>
      <c r="F262" s="66">
        <f>IF(ISNUMBER(B262),SUM($E$7:E262)*-1,"")</f>
        <v>168728.85507342897</v>
      </c>
    </row>
    <row r="263" spans="2:6">
      <c r="B263">
        <f>IF((ROWS($B$7:B262)+1)/12&gt;Home!$D$10,"",ROWS($B$7:B262)+1)</f>
        <v>257</v>
      </c>
      <c r="C263" s="67">
        <f>IF(ISNUMBER(B263),Home!$D$12,"")</f>
        <v>1450.3336005068657</v>
      </c>
      <c r="D263" s="66">
        <f>IF(ISNUMBER(B263),IPMT(Home!$D$9/12,'Payment Schedule'!B263,12*Home!$D$10,Home!$D$6,0,0),"")</f>
        <v>-234.37137379005887</v>
      </c>
      <c r="E263" s="66">
        <f>IF(ISNUMBER(B263),PPMT(Home!$D$9/12,'Payment Schedule'!B263,12*Home!$D$10,Home!$D$6,0,0),"")</f>
        <v>-871.96222671680664</v>
      </c>
      <c r="F263" s="66">
        <f>IF(ISNUMBER(B263),SUM($E$7:E263)*-1,"")</f>
        <v>169600.81730014578</v>
      </c>
    </row>
    <row r="264" spans="2:6">
      <c r="B264">
        <f>IF((ROWS($B$7:B263)+1)/12&gt;Home!$D$10,"",ROWS($B$7:B263)+1)</f>
        <v>258</v>
      </c>
      <c r="C264" s="67">
        <f>IF(ISNUMBER(B264),Home!$D$12,"")</f>
        <v>1450.3336005068657</v>
      </c>
      <c r="D264" s="66">
        <f>IF(ISNUMBER(B264),IPMT(Home!$D$9/12,'Payment Schedule'!B264,12*Home!$D$10,Home!$D$6,0,0),"")</f>
        <v>-232.37312702049954</v>
      </c>
      <c r="E264" s="66">
        <f>IF(ISNUMBER(B264),PPMT(Home!$D$9/12,'Payment Schedule'!B264,12*Home!$D$10,Home!$D$6,0,0),"")</f>
        <v>-873.96047348636614</v>
      </c>
      <c r="F264" s="66">
        <f>IF(ISNUMBER(B264),SUM($E$7:E264)*-1,"")</f>
        <v>170474.77777363214</v>
      </c>
    </row>
    <row r="265" spans="2:6">
      <c r="B265">
        <f>IF((ROWS($B$7:B264)+1)/12&gt;Home!$D$10,"",ROWS($B$7:B264)+1)</f>
        <v>259</v>
      </c>
      <c r="C265" s="67">
        <f>IF(ISNUMBER(B265),Home!$D$12,"")</f>
        <v>1450.3336005068657</v>
      </c>
      <c r="D265" s="66">
        <f>IF(ISNUMBER(B265),IPMT(Home!$D$9/12,'Payment Schedule'!B265,12*Home!$D$10,Home!$D$6,0,0),"")</f>
        <v>-230.3703009354266</v>
      </c>
      <c r="E265" s="66">
        <f>IF(ISNUMBER(B265),PPMT(Home!$D$9/12,'Payment Schedule'!B265,12*Home!$D$10,Home!$D$6,0,0),"")</f>
        <v>-875.96329957143905</v>
      </c>
      <c r="F265" s="66">
        <f>IF(ISNUMBER(B265),SUM($E$7:E265)*-1,"")</f>
        <v>171350.74107320359</v>
      </c>
    </row>
    <row r="266" spans="2:6">
      <c r="B266">
        <f>IF((ROWS($B$7:B265)+1)/12&gt;Home!$D$10,"",ROWS($B$7:B265)+1)</f>
        <v>260</v>
      </c>
      <c r="C266" s="67">
        <f>IF(ISNUMBER(B266),Home!$D$12,"")</f>
        <v>1450.3336005068657</v>
      </c>
      <c r="D266" s="66">
        <f>IF(ISNUMBER(B266),IPMT(Home!$D$9/12,'Payment Schedule'!B266,12*Home!$D$10,Home!$D$6,0,0),"")</f>
        <v>-228.36288504057543</v>
      </c>
      <c r="E266" s="66">
        <f>IF(ISNUMBER(B266),PPMT(Home!$D$9/12,'Payment Schedule'!B266,12*Home!$D$10,Home!$D$6,0,0),"")</f>
        <v>-877.97071546629013</v>
      </c>
      <c r="F266" s="66">
        <f>IF(ISNUMBER(B266),SUM($E$7:E266)*-1,"")</f>
        <v>172228.71178866987</v>
      </c>
    </row>
    <row r="267" spans="2:6">
      <c r="B267">
        <f>IF((ROWS($B$7:B266)+1)/12&gt;Home!$D$10,"",ROWS($B$7:B266)+1)</f>
        <v>261</v>
      </c>
      <c r="C267" s="67">
        <f>IF(ISNUMBER(B267),Home!$D$12,"")</f>
        <v>1450.3336005068657</v>
      </c>
      <c r="D267" s="66">
        <f>IF(ISNUMBER(B267),IPMT(Home!$D$9/12,'Payment Schedule'!B267,12*Home!$D$10,Home!$D$6,0,0),"")</f>
        <v>-226.35086881763181</v>
      </c>
      <c r="E267" s="66">
        <f>IF(ISNUMBER(B267),PPMT(Home!$D$9/12,'Payment Schedule'!B267,12*Home!$D$10,Home!$D$6,0,0),"")</f>
        <v>-879.98273168923379</v>
      </c>
      <c r="F267" s="66">
        <f>IF(ISNUMBER(B267),SUM($E$7:E267)*-1,"")</f>
        <v>173108.6945203591</v>
      </c>
    </row>
    <row r="268" spans="2:6">
      <c r="B268">
        <f>IF((ROWS($B$7:B267)+1)/12&gt;Home!$D$10,"",ROWS($B$7:B267)+1)</f>
        <v>262</v>
      </c>
      <c r="C268" s="67">
        <f>IF(ISNUMBER(B268),Home!$D$12,"")</f>
        <v>1450.3336005068657</v>
      </c>
      <c r="D268" s="66">
        <f>IF(ISNUMBER(B268),IPMT(Home!$D$9/12,'Payment Schedule'!B268,12*Home!$D$10,Home!$D$6,0,0),"")</f>
        <v>-224.33424172417733</v>
      </c>
      <c r="E268" s="66">
        <f>IF(ISNUMBER(B268),PPMT(Home!$D$9/12,'Payment Schedule'!B268,12*Home!$D$10,Home!$D$6,0,0),"")</f>
        <v>-881.99935878268832</v>
      </c>
      <c r="F268" s="66">
        <f>IF(ISNUMBER(B268),SUM($E$7:E268)*-1,"")</f>
        <v>173990.69387914179</v>
      </c>
    </row>
    <row r="269" spans="2:6">
      <c r="B269">
        <f>IF((ROWS($B$7:B268)+1)/12&gt;Home!$D$10,"",ROWS($B$7:B268)+1)</f>
        <v>263</v>
      </c>
      <c r="C269" s="67">
        <f>IF(ISNUMBER(B269),Home!$D$12,"")</f>
        <v>1450.3336005068657</v>
      </c>
      <c r="D269" s="66">
        <f>IF(ISNUMBER(B269),IPMT(Home!$D$9/12,'Payment Schedule'!B269,12*Home!$D$10,Home!$D$6,0,0),"")</f>
        <v>-222.31299319363367</v>
      </c>
      <c r="E269" s="66">
        <f>IF(ISNUMBER(B269),PPMT(Home!$D$9/12,'Payment Schedule'!B269,12*Home!$D$10,Home!$D$6,0,0),"")</f>
        <v>-884.02060731323184</v>
      </c>
      <c r="F269" s="66">
        <f>IF(ISNUMBER(B269),SUM($E$7:E269)*-1,"")</f>
        <v>174874.71448645502</v>
      </c>
    </row>
    <row r="270" spans="2:6">
      <c r="B270">
        <f>IF((ROWS($B$7:B269)+1)/12&gt;Home!$D$10,"",ROWS($B$7:B269)+1)</f>
        <v>264</v>
      </c>
      <c r="C270" s="67">
        <f>IF(ISNUMBER(B270),Home!$D$12,"")</f>
        <v>1450.3336005068657</v>
      </c>
      <c r="D270" s="66">
        <f>IF(ISNUMBER(B270),IPMT(Home!$D$9/12,'Payment Schedule'!B270,12*Home!$D$10,Home!$D$6,0,0),"")</f>
        <v>-220.28711263520748</v>
      </c>
      <c r="E270" s="66">
        <f>IF(ISNUMBER(B270),PPMT(Home!$D$9/12,'Payment Schedule'!B270,12*Home!$D$10,Home!$D$6,0,0),"")</f>
        <v>-886.04648787165809</v>
      </c>
      <c r="F270" s="66">
        <f>IF(ISNUMBER(B270),SUM($E$7:E270)*-1,"")</f>
        <v>175760.76097432667</v>
      </c>
    </row>
    <row r="271" spans="2:6">
      <c r="B271">
        <f>IF((ROWS($B$7:B270)+1)/12&gt;Home!$D$10,"",ROWS($B$7:B270)+1)</f>
        <v>265</v>
      </c>
      <c r="C271" s="67">
        <f>IF(ISNUMBER(B271),Home!$D$12,"")</f>
        <v>1450.3336005068657</v>
      </c>
      <c r="D271" s="66">
        <f>IF(ISNUMBER(B271),IPMT(Home!$D$9/12,'Payment Schedule'!B271,12*Home!$D$10,Home!$D$6,0,0),"")</f>
        <v>-218.25658943383493</v>
      </c>
      <c r="E271" s="66">
        <f>IF(ISNUMBER(B271),PPMT(Home!$D$9/12,'Payment Schedule'!B271,12*Home!$D$10,Home!$D$6,0,0),"")</f>
        <v>-888.07701107303058</v>
      </c>
      <c r="F271" s="66">
        <f>IF(ISNUMBER(B271),SUM($E$7:E271)*-1,"")</f>
        <v>176648.8379853997</v>
      </c>
    </row>
    <row r="272" spans="2:6">
      <c r="B272">
        <f>IF((ROWS($B$7:B271)+1)/12&gt;Home!$D$10,"",ROWS($B$7:B271)+1)</f>
        <v>266</v>
      </c>
      <c r="C272" s="67">
        <f>IF(ISNUMBER(B272),Home!$D$12,"")</f>
        <v>1450.3336005068657</v>
      </c>
      <c r="D272" s="66">
        <f>IF(ISNUMBER(B272),IPMT(Home!$D$9/12,'Payment Schedule'!B272,12*Home!$D$10,Home!$D$6,0,0),"")</f>
        <v>-216.22141295012591</v>
      </c>
      <c r="E272" s="66">
        <f>IF(ISNUMBER(B272),PPMT(Home!$D$9/12,'Payment Schedule'!B272,12*Home!$D$10,Home!$D$6,0,0),"")</f>
        <v>-890.11218755673963</v>
      </c>
      <c r="F272" s="66">
        <f>IF(ISNUMBER(B272),SUM($E$7:E272)*-1,"")</f>
        <v>177538.95017295645</v>
      </c>
    </row>
    <row r="273" spans="2:6">
      <c r="B273">
        <f>IF((ROWS($B$7:B272)+1)/12&gt;Home!$D$10,"",ROWS($B$7:B272)+1)</f>
        <v>267</v>
      </c>
      <c r="C273" s="67">
        <f>IF(ISNUMBER(B273),Home!$D$12,"")</f>
        <v>1450.3336005068657</v>
      </c>
      <c r="D273" s="66">
        <f>IF(ISNUMBER(B273),IPMT(Home!$D$9/12,'Payment Schedule'!B273,12*Home!$D$10,Home!$D$6,0,0),"")</f>
        <v>-214.18157252030838</v>
      </c>
      <c r="E273" s="66">
        <f>IF(ISNUMBER(B273),PPMT(Home!$D$9/12,'Payment Schedule'!B273,12*Home!$D$10,Home!$D$6,0,0),"")</f>
        <v>-892.15202798655719</v>
      </c>
      <c r="F273" s="66">
        <f>IF(ISNUMBER(B273),SUM($E$7:E273)*-1,"")</f>
        <v>178431.10220094302</v>
      </c>
    </row>
    <row r="274" spans="2:6">
      <c r="B274">
        <f>IF((ROWS($B$7:B273)+1)/12&gt;Home!$D$10,"",ROWS($B$7:B273)+1)</f>
        <v>268</v>
      </c>
      <c r="C274" s="67">
        <f>IF(ISNUMBER(B274),Home!$D$12,"")</f>
        <v>1450.3336005068657</v>
      </c>
      <c r="D274" s="66">
        <f>IF(ISNUMBER(B274),IPMT(Home!$D$9/12,'Payment Schedule'!B274,12*Home!$D$10,Home!$D$6,0,0),"")</f>
        <v>-212.13705745617253</v>
      </c>
      <c r="E274" s="66">
        <f>IF(ISNUMBER(B274),PPMT(Home!$D$9/12,'Payment Schedule'!B274,12*Home!$D$10,Home!$D$6,0,0),"")</f>
        <v>-894.19654305069321</v>
      </c>
      <c r="F274" s="66">
        <f>IF(ISNUMBER(B274),SUM($E$7:E274)*-1,"")</f>
        <v>179325.29874399371</v>
      </c>
    </row>
    <row r="275" spans="2:6">
      <c r="B275">
        <f>IF((ROWS($B$7:B274)+1)/12&gt;Home!$D$10,"",ROWS($B$7:B274)+1)</f>
        <v>269</v>
      </c>
      <c r="C275" s="67">
        <f>IF(ISNUMBER(B275),Home!$D$12,"")</f>
        <v>1450.3336005068657</v>
      </c>
      <c r="D275" s="66">
        <f>IF(ISNUMBER(B275),IPMT(Home!$D$9/12,'Payment Schedule'!B275,12*Home!$D$10,Home!$D$6,0,0),"")</f>
        <v>-210.08785704501474</v>
      </c>
      <c r="E275" s="66">
        <f>IF(ISNUMBER(B275),PPMT(Home!$D$9/12,'Payment Schedule'!B275,12*Home!$D$10,Home!$D$6,0,0),"")</f>
        <v>-896.24574346185091</v>
      </c>
      <c r="F275" s="66">
        <f>IF(ISNUMBER(B275),SUM($E$7:E275)*-1,"")</f>
        <v>180221.54448745557</v>
      </c>
    </row>
    <row r="276" spans="2:6">
      <c r="B276">
        <f>IF((ROWS($B$7:B275)+1)/12&gt;Home!$D$10,"",ROWS($B$7:B275)+1)</f>
        <v>270</v>
      </c>
      <c r="C276" s="67">
        <f>IF(ISNUMBER(B276),Home!$D$12,"")</f>
        <v>1450.3336005068657</v>
      </c>
      <c r="D276" s="66">
        <f>IF(ISNUMBER(B276),IPMT(Home!$D$9/12,'Payment Schedule'!B276,12*Home!$D$10,Home!$D$6,0,0),"")</f>
        <v>-208.03396054958125</v>
      </c>
      <c r="E276" s="66">
        <f>IF(ISNUMBER(B276),PPMT(Home!$D$9/12,'Payment Schedule'!B276,12*Home!$D$10,Home!$D$6,0,0),"")</f>
        <v>-898.2996399572844</v>
      </c>
      <c r="F276" s="66">
        <f>IF(ISNUMBER(B276),SUM($E$7:E276)*-1,"")</f>
        <v>181119.84412741286</v>
      </c>
    </row>
    <row r="277" spans="2:6">
      <c r="B277">
        <f>IF((ROWS($B$7:B276)+1)/12&gt;Home!$D$10,"",ROWS($B$7:B276)+1)</f>
        <v>271</v>
      </c>
      <c r="C277" s="67">
        <f>IF(ISNUMBER(B277),Home!$D$12,"")</f>
        <v>1450.3336005068657</v>
      </c>
      <c r="D277" s="66">
        <f>IF(ISNUMBER(B277),IPMT(Home!$D$9/12,'Payment Schedule'!B277,12*Home!$D$10,Home!$D$6,0,0),"")</f>
        <v>-205.97535720801253</v>
      </c>
      <c r="E277" s="66">
        <f>IF(ISNUMBER(B277),PPMT(Home!$D$9/12,'Payment Schedule'!B277,12*Home!$D$10,Home!$D$6,0,0),"")</f>
        <v>-900.35824329885327</v>
      </c>
      <c r="F277" s="66">
        <f>IF(ISNUMBER(B277),SUM($E$7:E277)*-1,"")</f>
        <v>182020.20237071172</v>
      </c>
    </row>
    <row r="278" spans="2:6">
      <c r="B278">
        <f>IF((ROWS($B$7:B277)+1)/12&gt;Home!$D$10,"",ROWS($B$7:B277)+1)</f>
        <v>272</v>
      </c>
      <c r="C278" s="67">
        <f>IF(ISNUMBER(B278),Home!$D$12,"")</f>
        <v>1450.3336005068657</v>
      </c>
      <c r="D278" s="66">
        <f>IF(ISNUMBER(B278),IPMT(Home!$D$9/12,'Payment Schedule'!B278,12*Home!$D$10,Home!$D$6,0,0),"")</f>
        <v>-203.91203623378595</v>
      </c>
      <c r="E278" s="66">
        <f>IF(ISNUMBER(B278),PPMT(Home!$D$9/12,'Payment Schedule'!B278,12*Home!$D$10,Home!$D$6,0,0),"")</f>
        <v>-902.42156427307953</v>
      </c>
      <c r="F278" s="66">
        <f>IF(ISNUMBER(B278),SUM($E$7:E278)*-1,"")</f>
        <v>182922.62393498479</v>
      </c>
    </row>
    <row r="279" spans="2:6">
      <c r="B279">
        <f>IF((ROWS($B$7:B278)+1)/12&gt;Home!$D$10,"",ROWS($B$7:B278)+1)</f>
        <v>273</v>
      </c>
      <c r="C279" s="67">
        <f>IF(ISNUMBER(B279),Home!$D$12,"")</f>
        <v>1450.3336005068657</v>
      </c>
      <c r="D279" s="66">
        <f>IF(ISNUMBER(B279),IPMT(Home!$D$9/12,'Payment Schedule'!B279,12*Home!$D$10,Home!$D$6,0,0),"")</f>
        <v>-201.8439868156602</v>
      </c>
      <c r="E279" s="66">
        <f>IF(ISNUMBER(B279),PPMT(Home!$D$9/12,'Payment Schedule'!B279,12*Home!$D$10,Home!$D$6,0,0),"")</f>
        <v>-904.48961369120548</v>
      </c>
      <c r="F279" s="66">
        <f>IF(ISNUMBER(B279),SUM($E$7:E279)*-1,"")</f>
        <v>183827.11354867599</v>
      </c>
    </row>
    <row r="280" spans="2:6">
      <c r="B280">
        <f>IF((ROWS($B$7:B279)+1)/12&gt;Home!$D$10,"",ROWS($B$7:B279)+1)</f>
        <v>274</v>
      </c>
      <c r="C280" s="67">
        <f>IF(ISNUMBER(B280),Home!$D$12,"")</f>
        <v>1450.3336005068657</v>
      </c>
      <c r="D280" s="66">
        <f>IF(ISNUMBER(B280),IPMT(Home!$D$9/12,'Payment Schedule'!B280,12*Home!$D$10,Home!$D$6,0,0),"")</f>
        <v>-199.77119811761781</v>
      </c>
      <c r="E280" s="66">
        <f>IF(ISNUMBER(B280),PPMT(Home!$D$9/12,'Payment Schedule'!B280,12*Home!$D$10,Home!$D$6,0,0),"")</f>
        <v>-906.56240238924784</v>
      </c>
      <c r="F280" s="66">
        <f>IF(ISNUMBER(B280),SUM($E$7:E280)*-1,"")</f>
        <v>184733.67595106523</v>
      </c>
    </row>
    <row r="281" spans="2:6">
      <c r="B281">
        <f>IF((ROWS($B$7:B280)+1)/12&gt;Home!$D$10,"",ROWS($B$7:B280)+1)</f>
        <v>275</v>
      </c>
      <c r="C281" s="67">
        <f>IF(ISNUMBER(B281),Home!$D$12,"")</f>
        <v>1450.3336005068657</v>
      </c>
      <c r="D281" s="66">
        <f>IF(ISNUMBER(B281),IPMT(Home!$D$9/12,'Payment Schedule'!B281,12*Home!$D$10,Home!$D$6,0,0),"")</f>
        <v>-197.69365927880915</v>
      </c>
      <c r="E281" s="66">
        <f>IF(ISNUMBER(B281),PPMT(Home!$D$9/12,'Payment Schedule'!B281,12*Home!$D$10,Home!$D$6,0,0),"")</f>
        <v>-908.63994122805639</v>
      </c>
      <c r="F281" s="66">
        <f>IF(ISNUMBER(B281),SUM($E$7:E281)*-1,"")</f>
        <v>185642.31589229329</v>
      </c>
    </row>
    <row r="282" spans="2:6">
      <c r="B282">
        <f>IF((ROWS($B$7:B281)+1)/12&gt;Home!$D$10,"",ROWS($B$7:B281)+1)</f>
        <v>276</v>
      </c>
      <c r="C282" s="67">
        <f>IF(ISNUMBER(B282),Home!$D$12,"")</f>
        <v>1450.3336005068657</v>
      </c>
      <c r="D282" s="66">
        <f>IF(ISNUMBER(B282),IPMT(Home!$D$9/12,'Payment Schedule'!B282,12*Home!$D$10,Home!$D$6,0,0),"")</f>
        <v>-195.6113594134948</v>
      </c>
      <c r="E282" s="66">
        <f>IF(ISNUMBER(B282),PPMT(Home!$D$9/12,'Payment Schedule'!B282,12*Home!$D$10,Home!$D$6,0,0),"")</f>
        <v>-910.72224109337083</v>
      </c>
      <c r="F282" s="66">
        <f>IF(ISNUMBER(B282),SUM($E$7:E282)*-1,"")</f>
        <v>186553.03813338667</v>
      </c>
    </row>
    <row r="283" spans="2:6">
      <c r="B283">
        <f>IF((ROWS($B$7:B282)+1)/12&gt;Home!$D$10,"",ROWS($B$7:B282)+1)</f>
        <v>277</v>
      </c>
      <c r="C283" s="67">
        <f>IF(ISNUMBER(B283),Home!$D$12,"")</f>
        <v>1450.3336005068657</v>
      </c>
      <c r="D283" s="66">
        <f>IF(ISNUMBER(B283),IPMT(Home!$D$9/12,'Payment Schedule'!B283,12*Home!$D$10,Home!$D$6,0,0),"")</f>
        <v>-193.52428761098918</v>
      </c>
      <c r="E283" s="66">
        <f>IF(ISNUMBER(B283),PPMT(Home!$D$9/12,'Payment Schedule'!B283,12*Home!$D$10,Home!$D$6,0,0),"")</f>
        <v>-912.80931289587636</v>
      </c>
      <c r="F283" s="66">
        <f>IF(ISNUMBER(B283),SUM($E$7:E283)*-1,"")</f>
        <v>187465.84744628254</v>
      </c>
    </row>
    <row r="284" spans="2:6">
      <c r="B284">
        <f>IF((ROWS($B$7:B283)+1)/12&gt;Home!$D$10,"",ROWS($B$7:B283)+1)</f>
        <v>278</v>
      </c>
      <c r="C284" s="67">
        <f>IF(ISNUMBER(B284),Home!$D$12,"")</f>
        <v>1450.3336005068657</v>
      </c>
      <c r="D284" s="66">
        <f>IF(ISNUMBER(B284),IPMT(Home!$D$9/12,'Payment Schedule'!B284,12*Home!$D$10,Home!$D$6,0,0),"")</f>
        <v>-191.4324329356028</v>
      </c>
      <c r="E284" s="66">
        <f>IF(ISNUMBER(B284),PPMT(Home!$D$9/12,'Payment Schedule'!B284,12*Home!$D$10,Home!$D$6,0,0),"")</f>
        <v>-914.90116757126282</v>
      </c>
      <c r="F284" s="66">
        <f>IF(ISNUMBER(B284),SUM($E$7:E284)*-1,"")</f>
        <v>188380.74861385379</v>
      </c>
    </row>
    <row r="285" spans="2:6">
      <c r="B285">
        <f>IF((ROWS($B$7:B284)+1)/12&gt;Home!$D$10,"",ROWS($B$7:B284)+1)</f>
        <v>279</v>
      </c>
      <c r="C285" s="67">
        <f>IF(ISNUMBER(B285),Home!$D$12,"")</f>
        <v>1450.3336005068657</v>
      </c>
      <c r="D285" s="66">
        <f>IF(ISNUMBER(B285),IPMT(Home!$D$9/12,'Payment Schedule'!B285,12*Home!$D$10,Home!$D$6,0,0),"")</f>
        <v>-189.33578442658532</v>
      </c>
      <c r="E285" s="66">
        <f>IF(ISNUMBER(B285),PPMT(Home!$D$9/12,'Payment Schedule'!B285,12*Home!$D$10,Home!$D$6,0,0),"")</f>
        <v>-916.99781608028024</v>
      </c>
      <c r="F285" s="66">
        <f>IF(ISNUMBER(B285),SUM($E$7:E285)*-1,"")</f>
        <v>189297.74642993408</v>
      </c>
    </row>
    <row r="286" spans="2:6">
      <c r="B286">
        <f>IF((ROWS($B$7:B285)+1)/12&gt;Home!$D$10,"",ROWS($B$7:B285)+1)</f>
        <v>280</v>
      </c>
      <c r="C286" s="67">
        <f>IF(ISNUMBER(B286),Home!$D$12,"")</f>
        <v>1450.3336005068657</v>
      </c>
      <c r="D286" s="66">
        <f>IF(ISNUMBER(B286),IPMT(Home!$D$9/12,'Payment Schedule'!B286,12*Home!$D$10,Home!$D$6,0,0),"")</f>
        <v>-187.234331098068</v>
      </c>
      <c r="E286" s="66">
        <f>IF(ISNUMBER(B286),PPMT(Home!$D$9/12,'Payment Schedule'!B286,12*Home!$D$10,Home!$D$6,0,0),"")</f>
        <v>-919.09926940879768</v>
      </c>
      <c r="F286" s="66">
        <f>IF(ISNUMBER(B286),SUM($E$7:E286)*-1,"")</f>
        <v>190216.84569934287</v>
      </c>
    </row>
    <row r="287" spans="2:6">
      <c r="B287">
        <f>IF((ROWS($B$7:B286)+1)/12&gt;Home!$D$10,"",ROWS($B$7:B286)+1)</f>
        <v>281</v>
      </c>
      <c r="C287" s="67">
        <f>IF(ISNUMBER(B287),Home!$D$12,"")</f>
        <v>1450.3336005068657</v>
      </c>
      <c r="D287" s="66">
        <f>IF(ISNUMBER(B287),IPMT(Home!$D$9/12,'Payment Schedule'!B287,12*Home!$D$10,Home!$D$6,0,0),"")</f>
        <v>-185.12806193900619</v>
      </c>
      <c r="E287" s="66">
        <f>IF(ISNUMBER(B287),PPMT(Home!$D$9/12,'Payment Schedule'!B287,12*Home!$D$10,Home!$D$6,0,0),"")</f>
        <v>-921.20553856785932</v>
      </c>
      <c r="F287" s="66">
        <f>IF(ISNUMBER(B287),SUM($E$7:E287)*-1,"")</f>
        <v>191138.05123791072</v>
      </c>
    </row>
    <row r="288" spans="2:6">
      <c r="B288">
        <f>IF((ROWS($B$7:B287)+1)/12&gt;Home!$D$10,"",ROWS($B$7:B287)+1)</f>
        <v>282</v>
      </c>
      <c r="C288" s="67">
        <f>IF(ISNUMBER(B288),Home!$D$12,"")</f>
        <v>1450.3336005068657</v>
      </c>
      <c r="D288" s="66">
        <f>IF(ISNUMBER(B288),IPMT(Home!$D$9/12,'Payment Schedule'!B288,12*Home!$D$10,Home!$D$6,0,0),"")</f>
        <v>-183.01696591312148</v>
      </c>
      <c r="E288" s="66">
        <f>IF(ISNUMBER(B288),PPMT(Home!$D$9/12,'Payment Schedule'!B288,12*Home!$D$10,Home!$D$6,0,0),"")</f>
        <v>-923.31663459374397</v>
      </c>
      <c r="F288" s="66">
        <f>IF(ISNUMBER(B288),SUM($E$7:E288)*-1,"")</f>
        <v>192061.36787250446</v>
      </c>
    </row>
    <row r="289" spans="2:6">
      <c r="B289">
        <f>IF((ROWS($B$7:B288)+1)/12&gt;Home!$D$10,"",ROWS($B$7:B288)+1)</f>
        <v>283</v>
      </c>
      <c r="C289" s="67">
        <f>IF(ISNUMBER(B289),Home!$D$12,"")</f>
        <v>1450.3336005068657</v>
      </c>
      <c r="D289" s="66">
        <f>IF(ISNUMBER(B289),IPMT(Home!$D$9/12,'Payment Schedule'!B289,12*Home!$D$10,Home!$D$6,0,0),"")</f>
        <v>-180.90103195884421</v>
      </c>
      <c r="E289" s="66">
        <f>IF(ISNUMBER(B289),PPMT(Home!$D$9/12,'Payment Schedule'!B289,12*Home!$D$10,Home!$D$6,0,0),"")</f>
        <v>-925.43256854802144</v>
      </c>
      <c r="F289" s="66">
        <f>IF(ISNUMBER(B289),SUM($E$7:E289)*-1,"")</f>
        <v>192986.80044105247</v>
      </c>
    </row>
    <row r="290" spans="2:6">
      <c r="B290">
        <f>IF((ROWS($B$7:B289)+1)/12&gt;Home!$D$10,"",ROWS($B$7:B289)+1)</f>
        <v>284</v>
      </c>
      <c r="C290" s="67">
        <f>IF(ISNUMBER(B290),Home!$D$12,"")</f>
        <v>1450.3336005068657</v>
      </c>
      <c r="D290" s="66">
        <f>IF(ISNUMBER(B290),IPMT(Home!$D$9/12,'Payment Schedule'!B290,12*Home!$D$10,Home!$D$6,0,0),"")</f>
        <v>-178.78024898925497</v>
      </c>
      <c r="E290" s="66">
        <f>IF(ISNUMBER(B290),PPMT(Home!$D$9/12,'Payment Schedule'!B290,12*Home!$D$10,Home!$D$6,0,0),"")</f>
        <v>-927.55335151761062</v>
      </c>
      <c r="F290" s="66">
        <f>IF(ISNUMBER(B290),SUM($E$7:E290)*-1,"")</f>
        <v>193914.35379257009</v>
      </c>
    </row>
    <row r="291" spans="2:6">
      <c r="B291">
        <f>IF((ROWS($B$7:B290)+1)/12&gt;Home!$D$10,"",ROWS($B$7:B290)+1)</f>
        <v>285</v>
      </c>
      <c r="C291" s="67">
        <f>IF(ISNUMBER(B291),Home!$D$12,"")</f>
        <v>1450.3336005068657</v>
      </c>
      <c r="D291" s="66">
        <f>IF(ISNUMBER(B291),IPMT(Home!$D$9/12,'Payment Schedule'!B291,12*Home!$D$10,Home!$D$6,0,0),"")</f>
        <v>-176.65460589202709</v>
      </c>
      <c r="E291" s="66">
        <f>IF(ISNUMBER(B291),PPMT(Home!$D$9/12,'Payment Schedule'!B291,12*Home!$D$10,Home!$D$6,0,0),"")</f>
        <v>-929.67899461483853</v>
      </c>
      <c r="F291" s="66">
        <f>IF(ISNUMBER(B291),SUM($E$7:E291)*-1,"")</f>
        <v>194844.03278718493</v>
      </c>
    </row>
    <row r="292" spans="2:6">
      <c r="B292">
        <f>IF((ROWS($B$7:B291)+1)/12&gt;Home!$D$10,"",ROWS($B$7:B291)+1)</f>
        <v>286</v>
      </c>
      <c r="C292" s="67">
        <f>IF(ISNUMBER(B292),Home!$D$12,"")</f>
        <v>1450.3336005068657</v>
      </c>
      <c r="D292" s="66">
        <f>IF(ISNUMBER(B292),IPMT(Home!$D$9/12,'Payment Schedule'!B292,12*Home!$D$10,Home!$D$6,0,0),"")</f>
        <v>-174.52409152936809</v>
      </c>
      <c r="E292" s="66">
        <f>IF(ISNUMBER(B292),PPMT(Home!$D$9/12,'Payment Schedule'!B292,12*Home!$D$10,Home!$D$6,0,0),"")</f>
        <v>-931.80950897749744</v>
      </c>
      <c r="F292" s="66">
        <f>IF(ISNUMBER(B292),SUM($E$7:E292)*-1,"")</f>
        <v>195775.84229616242</v>
      </c>
    </row>
    <row r="293" spans="2:6">
      <c r="B293">
        <f>IF((ROWS($B$7:B292)+1)/12&gt;Home!$D$10,"",ROWS($B$7:B292)+1)</f>
        <v>287</v>
      </c>
      <c r="C293" s="67">
        <f>IF(ISNUMBER(B293),Home!$D$12,"")</f>
        <v>1450.3336005068657</v>
      </c>
      <c r="D293" s="66">
        <f>IF(ISNUMBER(B293),IPMT(Home!$D$9/12,'Payment Schedule'!B293,12*Home!$D$10,Home!$D$6,0,0),"")</f>
        <v>-172.38869473796132</v>
      </c>
      <c r="E293" s="66">
        <f>IF(ISNUMBER(B293),PPMT(Home!$D$9/12,'Payment Schedule'!B293,12*Home!$D$10,Home!$D$6,0,0),"")</f>
        <v>-933.94490576890428</v>
      </c>
      <c r="F293" s="66">
        <f>IF(ISNUMBER(B293),SUM($E$7:E293)*-1,"")</f>
        <v>196709.78720193132</v>
      </c>
    </row>
    <row r="294" spans="2:6">
      <c r="B294">
        <f>IF((ROWS($B$7:B293)+1)/12&gt;Home!$D$10,"",ROWS($B$7:B293)+1)</f>
        <v>288</v>
      </c>
      <c r="C294" s="67">
        <f>IF(ISNUMBER(B294),Home!$D$12,"")</f>
        <v>1450.3336005068657</v>
      </c>
      <c r="D294" s="66">
        <f>IF(ISNUMBER(B294),IPMT(Home!$D$9/12,'Payment Schedule'!B294,12*Home!$D$10,Home!$D$6,0,0),"")</f>
        <v>-170.24840432890758</v>
      </c>
      <c r="E294" s="66">
        <f>IF(ISNUMBER(B294),PPMT(Home!$D$9/12,'Payment Schedule'!B294,12*Home!$D$10,Home!$D$6,0,0),"")</f>
        <v>-936.08519617795798</v>
      </c>
      <c r="F294" s="66">
        <f>IF(ISNUMBER(B294),SUM($E$7:E294)*-1,"")</f>
        <v>197645.87239810929</v>
      </c>
    </row>
    <row r="295" spans="2:6">
      <c r="B295">
        <f>IF((ROWS($B$7:B294)+1)/12&gt;Home!$D$10,"",ROWS($B$7:B294)+1)</f>
        <v>289</v>
      </c>
      <c r="C295" s="67">
        <f>IF(ISNUMBER(B295),Home!$D$12,"")</f>
        <v>1450.3336005068657</v>
      </c>
      <c r="D295" s="66">
        <f>IF(ISNUMBER(B295),IPMT(Home!$D$9/12,'Payment Schedule'!B295,12*Home!$D$10,Home!$D$6,0,0),"")</f>
        <v>-168.10320908766647</v>
      </c>
      <c r="E295" s="66">
        <f>IF(ISNUMBER(B295),PPMT(Home!$D$9/12,'Payment Schedule'!B295,12*Home!$D$10,Home!$D$6,0,0),"")</f>
        <v>-938.23039141919924</v>
      </c>
      <c r="F295" s="66">
        <f>IF(ISNUMBER(B295),SUM($E$7:E295)*-1,"")</f>
        <v>198584.10278952849</v>
      </c>
    </row>
    <row r="296" spans="2:6">
      <c r="B296">
        <f>IF((ROWS($B$7:B295)+1)/12&gt;Home!$D$10,"",ROWS($B$7:B295)+1)</f>
        <v>290</v>
      </c>
      <c r="C296" s="67">
        <f>IF(ISNUMBER(B296),Home!$D$12,"")</f>
        <v>1450.3336005068657</v>
      </c>
      <c r="D296" s="66">
        <f>IF(ISNUMBER(B296),IPMT(Home!$D$9/12,'Payment Schedule'!B296,12*Home!$D$10,Home!$D$6,0,0),"")</f>
        <v>-165.95309777399743</v>
      </c>
      <c r="E296" s="66">
        <f>IF(ISNUMBER(B296),PPMT(Home!$D$9/12,'Payment Schedule'!B296,12*Home!$D$10,Home!$D$6,0,0),"")</f>
        <v>-940.38050273286819</v>
      </c>
      <c r="F296" s="66">
        <f>IF(ISNUMBER(B296),SUM($E$7:E296)*-1,"")</f>
        <v>199524.48329226137</v>
      </c>
    </row>
    <row r="297" spans="2:6">
      <c r="B297">
        <f>IF((ROWS($B$7:B296)+1)/12&gt;Home!$D$10,"",ROWS($B$7:B296)+1)</f>
        <v>291</v>
      </c>
      <c r="C297" s="67">
        <f>IF(ISNUMBER(B297),Home!$D$12,"")</f>
        <v>1450.3336005068657</v>
      </c>
      <c r="D297" s="66">
        <f>IF(ISNUMBER(B297),IPMT(Home!$D$9/12,'Payment Schedule'!B297,12*Home!$D$10,Home!$D$6,0,0),"")</f>
        <v>-163.7980591219013</v>
      </c>
      <c r="E297" s="66">
        <f>IF(ISNUMBER(B297),PPMT(Home!$D$9/12,'Payment Schedule'!B297,12*Home!$D$10,Home!$D$6,0,0),"")</f>
        <v>-942.53554138496429</v>
      </c>
      <c r="F297" s="66">
        <f>IF(ISNUMBER(B297),SUM($E$7:E297)*-1,"")</f>
        <v>200467.01883364635</v>
      </c>
    </row>
    <row r="298" spans="2:6">
      <c r="B298">
        <f>IF((ROWS($B$7:B297)+1)/12&gt;Home!$D$10,"",ROWS($B$7:B297)+1)</f>
        <v>292</v>
      </c>
      <c r="C298" s="67">
        <f>IF(ISNUMBER(B298),Home!$D$12,"")</f>
        <v>1450.3336005068657</v>
      </c>
      <c r="D298" s="66">
        <f>IF(ISNUMBER(B298),IPMT(Home!$D$9/12,'Payment Schedule'!B298,12*Home!$D$10,Home!$D$6,0,0),"")</f>
        <v>-161.63808183956075</v>
      </c>
      <c r="E298" s="66">
        <f>IF(ISNUMBER(B298),PPMT(Home!$D$9/12,'Payment Schedule'!B298,12*Home!$D$10,Home!$D$6,0,0),"")</f>
        <v>-944.69551866730478</v>
      </c>
      <c r="F298" s="66">
        <f>IF(ISNUMBER(B298),SUM($E$7:E298)*-1,"")</f>
        <v>201411.71435231366</v>
      </c>
    </row>
    <row r="299" spans="2:6">
      <c r="B299">
        <f>IF((ROWS($B$7:B298)+1)/12&gt;Home!$D$10,"",ROWS($B$7:B298)+1)</f>
        <v>293</v>
      </c>
      <c r="C299" s="67">
        <f>IF(ISNUMBER(B299),Home!$D$12,"")</f>
        <v>1450.3336005068657</v>
      </c>
      <c r="D299" s="66">
        <f>IF(ISNUMBER(B299),IPMT(Home!$D$9/12,'Payment Schedule'!B299,12*Home!$D$10,Home!$D$6,0,0),"")</f>
        <v>-159.47315460928149</v>
      </c>
      <c r="E299" s="66">
        <f>IF(ISNUMBER(B299),PPMT(Home!$D$9/12,'Payment Schedule'!B299,12*Home!$D$10,Home!$D$6,0,0),"")</f>
        <v>-946.86044589758421</v>
      </c>
      <c r="F299" s="66">
        <f>IF(ISNUMBER(B299),SUM($E$7:E299)*-1,"")</f>
        <v>202358.57479821125</v>
      </c>
    </row>
    <row r="300" spans="2:6">
      <c r="B300">
        <f>IF((ROWS($B$7:B299)+1)/12&gt;Home!$D$10,"",ROWS($B$7:B299)+1)</f>
        <v>294</v>
      </c>
      <c r="C300" s="67">
        <f>IF(ISNUMBER(B300),Home!$D$12,"")</f>
        <v>1450.3336005068657</v>
      </c>
      <c r="D300" s="66">
        <f>IF(ISNUMBER(B300),IPMT(Home!$D$9/12,'Payment Schedule'!B300,12*Home!$D$10,Home!$D$6,0,0),"")</f>
        <v>-157.30326608743292</v>
      </c>
      <c r="E300" s="66">
        <f>IF(ISNUMBER(B300),PPMT(Home!$D$9/12,'Payment Schedule'!B300,12*Home!$D$10,Home!$D$6,0,0),"")</f>
        <v>-949.03033441943273</v>
      </c>
      <c r="F300" s="66">
        <f>IF(ISNUMBER(B300),SUM($E$7:E300)*-1,"")</f>
        <v>203307.60513263068</v>
      </c>
    </row>
    <row r="301" spans="2:6">
      <c r="B301">
        <f>IF((ROWS($B$7:B300)+1)/12&gt;Home!$D$10,"",ROWS($B$7:B300)+1)</f>
        <v>295</v>
      </c>
      <c r="C301" s="67">
        <f>IF(ISNUMBER(B301),Home!$D$12,"")</f>
        <v>1450.3336005068657</v>
      </c>
      <c r="D301" s="66">
        <f>IF(ISNUMBER(B301),IPMT(Home!$D$9/12,'Payment Schedule'!B301,12*Home!$D$10,Home!$D$6,0,0),"")</f>
        <v>-155.12840490438833</v>
      </c>
      <c r="E301" s="66">
        <f>IF(ISNUMBER(B301),PPMT(Home!$D$9/12,'Payment Schedule'!B301,12*Home!$D$10,Home!$D$6,0,0),"")</f>
        <v>-951.20519560247715</v>
      </c>
      <c r="F301" s="66">
        <f>IF(ISNUMBER(B301),SUM($E$7:E301)*-1,"")</f>
        <v>204258.81032823314</v>
      </c>
    </row>
    <row r="302" spans="2:6">
      <c r="B302">
        <f>IF((ROWS($B$7:B301)+1)/12&gt;Home!$D$10,"",ROWS($B$7:B301)+1)</f>
        <v>296</v>
      </c>
      <c r="C302" s="67">
        <f>IF(ISNUMBER(B302),Home!$D$12,"")</f>
        <v>1450.3336005068657</v>
      </c>
      <c r="D302" s="66">
        <f>IF(ISNUMBER(B302),IPMT(Home!$D$9/12,'Payment Schedule'!B302,12*Home!$D$10,Home!$D$6,0,0),"")</f>
        <v>-152.94855966446605</v>
      </c>
      <c r="E302" s="66">
        <f>IF(ISNUMBER(B302),PPMT(Home!$D$9/12,'Payment Schedule'!B302,12*Home!$D$10,Home!$D$6,0,0),"")</f>
        <v>-953.38504084239958</v>
      </c>
      <c r="F302" s="66">
        <f>IF(ISNUMBER(B302),SUM($E$7:E302)*-1,"")</f>
        <v>205212.19536907555</v>
      </c>
    </row>
    <row r="303" spans="2:6">
      <c r="B303">
        <f>IF((ROWS($B$7:B302)+1)/12&gt;Home!$D$10,"",ROWS($B$7:B302)+1)</f>
        <v>297</v>
      </c>
      <c r="C303" s="67">
        <f>IF(ISNUMBER(B303),Home!$D$12,"")</f>
        <v>1450.3336005068657</v>
      </c>
      <c r="D303" s="66">
        <f>IF(ISNUMBER(B303),IPMT(Home!$D$9/12,'Payment Schedule'!B303,12*Home!$D$10,Home!$D$6,0,0),"")</f>
        <v>-150.76371894586885</v>
      </c>
      <c r="E303" s="66">
        <f>IF(ISNUMBER(B303),PPMT(Home!$D$9/12,'Payment Schedule'!B303,12*Home!$D$10,Home!$D$6,0,0),"")</f>
        <v>-955.56988156099669</v>
      </c>
      <c r="F303" s="66">
        <f>IF(ISNUMBER(B303),SUM($E$7:E303)*-1,"")</f>
        <v>206167.76525063656</v>
      </c>
    </row>
    <row r="304" spans="2:6">
      <c r="B304">
        <f>IF((ROWS($B$7:B303)+1)/12&gt;Home!$D$10,"",ROWS($B$7:B303)+1)</f>
        <v>298</v>
      </c>
      <c r="C304" s="67">
        <f>IF(ISNUMBER(B304),Home!$D$12,"")</f>
        <v>1450.3336005068657</v>
      </c>
      <c r="D304" s="66">
        <f>IF(ISNUMBER(B304),IPMT(Home!$D$9/12,'Payment Schedule'!B304,12*Home!$D$10,Home!$D$6,0,0),"")</f>
        <v>-148.57387130062489</v>
      </c>
      <c r="E304" s="66">
        <f>IF(ISNUMBER(B304),PPMT(Home!$D$9/12,'Payment Schedule'!B304,12*Home!$D$10,Home!$D$6,0,0),"")</f>
        <v>-957.75972920624065</v>
      </c>
      <c r="F304" s="66">
        <f>IF(ISNUMBER(B304),SUM($E$7:E304)*-1,"")</f>
        <v>207125.5249798428</v>
      </c>
    </row>
    <row r="305" spans="2:6">
      <c r="B305">
        <f>IF((ROWS($B$7:B304)+1)/12&gt;Home!$D$10,"",ROWS($B$7:B304)+1)</f>
        <v>299</v>
      </c>
      <c r="C305" s="67">
        <f>IF(ISNUMBER(B305),Home!$D$12,"")</f>
        <v>1450.3336005068657</v>
      </c>
      <c r="D305" s="66">
        <f>IF(ISNUMBER(B305),IPMT(Home!$D$9/12,'Payment Schedule'!B305,12*Home!$D$10,Home!$D$6,0,0),"")</f>
        <v>-146.37900525452727</v>
      </c>
      <c r="E305" s="66">
        <f>IF(ISNUMBER(B305),PPMT(Home!$D$9/12,'Payment Schedule'!B305,12*Home!$D$10,Home!$D$6,0,0),"")</f>
        <v>-959.95459525233832</v>
      </c>
      <c r="F305" s="66">
        <f>IF(ISNUMBER(B305),SUM($E$7:E305)*-1,"")</f>
        <v>208085.47957509515</v>
      </c>
    </row>
    <row r="306" spans="2:6">
      <c r="B306">
        <f>IF((ROWS($B$7:B305)+1)/12&gt;Home!$D$10,"",ROWS($B$7:B305)+1)</f>
        <v>300</v>
      </c>
      <c r="C306" s="67">
        <f>IF(ISNUMBER(B306),Home!$D$12,"")</f>
        <v>1450.3336005068657</v>
      </c>
      <c r="D306" s="66">
        <f>IF(ISNUMBER(B306),IPMT(Home!$D$9/12,'Payment Schedule'!B306,12*Home!$D$10,Home!$D$6,0,0),"")</f>
        <v>-144.17910930707396</v>
      </c>
      <c r="E306" s="66">
        <f>IF(ISNUMBER(B306),PPMT(Home!$D$9/12,'Payment Schedule'!B306,12*Home!$D$10,Home!$D$6,0,0),"")</f>
        <v>-962.15449119979166</v>
      </c>
      <c r="F306" s="66">
        <f>IF(ISNUMBER(B306),SUM($E$7:E306)*-1,"")</f>
        <v>209047.63406629494</v>
      </c>
    </row>
    <row r="307" spans="2:6">
      <c r="B307">
        <f>IF((ROWS($B$7:B306)+1)/12&gt;Home!$D$10,"",ROWS($B$7:B306)+1)</f>
        <v>301</v>
      </c>
      <c r="C307" s="67">
        <f>IF(ISNUMBER(B307),Home!$D$12,"")</f>
        <v>1450.3336005068657</v>
      </c>
      <c r="D307" s="66">
        <f>IF(ISNUMBER(B307),IPMT(Home!$D$9/12,'Payment Schedule'!B307,12*Home!$D$10,Home!$D$6,0,0),"")</f>
        <v>-141.9741719314078</v>
      </c>
      <c r="E307" s="66">
        <f>IF(ISNUMBER(B307),PPMT(Home!$D$9/12,'Payment Schedule'!B307,12*Home!$D$10,Home!$D$6,0,0),"")</f>
        <v>-964.35942857545774</v>
      </c>
      <c r="F307" s="66">
        <f>IF(ISNUMBER(B307),SUM($E$7:E307)*-1,"")</f>
        <v>210011.9934948704</v>
      </c>
    </row>
    <row r="308" spans="2:6">
      <c r="B308">
        <f>IF((ROWS($B$7:B307)+1)/12&gt;Home!$D$10,"",ROWS($B$7:B307)+1)</f>
        <v>302</v>
      </c>
      <c r="C308" s="67">
        <f>IF(ISNUMBER(B308),Home!$D$12,"")</f>
        <v>1450.3336005068657</v>
      </c>
      <c r="D308" s="66">
        <f>IF(ISNUMBER(B308),IPMT(Home!$D$9/12,'Payment Schedule'!B308,12*Home!$D$10,Home!$D$6,0,0),"")</f>
        <v>-139.7641815742557</v>
      </c>
      <c r="E308" s="66">
        <f>IF(ISNUMBER(B308),PPMT(Home!$D$9/12,'Payment Schedule'!B308,12*Home!$D$10,Home!$D$6,0,0),"")</f>
        <v>-966.56941893261001</v>
      </c>
      <c r="F308" s="66">
        <f>IF(ISNUMBER(B308),SUM($E$7:E308)*-1,"")</f>
        <v>210978.56291380301</v>
      </c>
    </row>
    <row r="309" spans="2:6">
      <c r="B309">
        <f>IF((ROWS($B$7:B308)+1)/12&gt;Home!$D$10,"",ROWS($B$7:B308)+1)</f>
        <v>303</v>
      </c>
      <c r="C309" s="67">
        <f>IF(ISNUMBER(B309),Home!$D$12,"")</f>
        <v>1450.3336005068657</v>
      </c>
      <c r="D309" s="66">
        <f>IF(ISNUMBER(B309),IPMT(Home!$D$9/12,'Payment Schedule'!B309,12*Home!$D$10,Home!$D$6,0,0),"")</f>
        <v>-137.54912665586843</v>
      </c>
      <c r="E309" s="66">
        <f>IF(ISNUMBER(B309),PPMT(Home!$D$9/12,'Payment Schedule'!B309,12*Home!$D$10,Home!$D$6,0,0),"")</f>
        <v>-968.78447385099719</v>
      </c>
      <c r="F309" s="66">
        <f>IF(ISNUMBER(B309),SUM($E$7:E309)*-1,"")</f>
        <v>211947.34738765401</v>
      </c>
    </row>
    <row r="310" spans="2:6">
      <c r="B310">
        <f>IF((ROWS($B$7:B309)+1)/12&gt;Home!$D$10,"",ROWS($B$7:B309)+1)</f>
        <v>304</v>
      </c>
      <c r="C310" s="67">
        <f>IF(ISNUMBER(B310),Home!$D$12,"")</f>
        <v>1450.3336005068657</v>
      </c>
      <c r="D310" s="66">
        <f>IF(ISNUMBER(B310),IPMT(Home!$D$9/12,'Payment Schedule'!B310,12*Home!$D$10,Home!$D$6,0,0),"")</f>
        <v>-135.32899556995997</v>
      </c>
      <c r="E310" s="66">
        <f>IF(ISNUMBER(B310),PPMT(Home!$D$9/12,'Payment Schedule'!B310,12*Home!$D$10,Home!$D$6,0,0),"")</f>
        <v>-971.00460493690571</v>
      </c>
      <c r="F310" s="66">
        <f>IF(ISNUMBER(B310),SUM($E$7:E310)*-1,"")</f>
        <v>212918.35199259091</v>
      </c>
    </row>
    <row r="311" spans="2:6">
      <c r="B311">
        <f>IF((ROWS($B$7:B310)+1)/12&gt;Home!$D$10,"",ROWS($B$7:B310)+1)</f>
        <v>305</v>
      </c>
      <c r="C311" s="67">
        <f>IF(ISNUMBER(B311),Home!$D$12,"")</f>
        <v>1450.3336005068657</v>
      </c>
      <c r="D311" s="66">
        <f>IF(ISNUMBER(B311),IPMT(Home!$D$9/12,'Payment Schedule'!B311,12*Home!$D$10,Home!$D$6,0,0),"")</f>
        <v>-133.1037766836462</v>
      </c>
      <c r="E311" s="66">
        <f>IF(ISNUMBER(B311),PPMT(Home!$D$9/12,'Payment Schedule'!B311,12*Home!$D$10,Home!$D$6,0,0),"")</f>
        <v>-973.22982382321948</v>
      </c>
      <c r="F311" s="66">
        <f>IF(ISNUMBER(B311),SUM($E$7:E311)*-1,"")</f>
        <v>213891.58181641414</v>
      </c>
    </row>
    <row r="312" spans="2:6">
      <c r="B312">
        <f>IF((ROWS($B$7:B311)+1)/12&gt;Home!$D$10,"",ROWS($B$7:B311)+1)</f>
        <v>306</v>
      </c>
      <c r="C312" s="67">
        <f>IF(ISNUMBER(B312),Home!$D$12,"")</f>
        <v>1450.3336005068657</v>
      </c>
      <c r="D312" s="66">
        <f>IF(ISNUMBER(B312),IPMT(Home!$D$9/12,'Payment Schedule'!B312,12*Home!$D$10,Home!$D$6,0,0),"")</f>
        <v>-130.87345833738468</v>
      </c>
      <c r="E312" s="66">
        <f>IF(ISNUMBER(B312),PPMT(Home!$D$9/12,'Payment Schedule'!B312,12*Home!$D$10,Home!$D$6,0,0),"")</f>
        <v>-975.46014216948095</v>
      </c>
      <c r="F312" s="66">
        <f>IF(ISNUMBER(B312),SUM($E$7:E312)*-1,"")</f>
        <v>214867.04195858361</v>
      </c>
    </row>
    <row r="313" spans="2:6">
      <c r="B313">
        <f>IF((ROWS($B$7:B312)+1)/12&gt;Home!$D$10,"",ROWS($B$7:B312)+1)</f>
        <v>307</v>
      </c>
      <c r="C313" s="67">
        <f>IF(ISNUMBER(B313),Home!$D$12,"")</f>
        <v>1450.3336005068657</v>
      </c>
      <c r="D313" s="66">
        <f>IF(ISNUMBER(B313),IPMT(Home!$D$9/12,'Payment Schedule'!B313,12*Home!$D$10,Home!$D$6,0,0),"")</f>
        <v>-128.63802884491292</v>
      </c>
      <c r="E313" s="66">
        <f>IF(ISNUMBER(B313),PPMT(Home!$D$9/12,'Payment Schedule'!B313,12*Home!$D$10,Home!$D$6,0,0),"")</f>
        <v>-977.69557166195261</v>
      </c>
      <c r="F313" s="66">
        <f>IF(ISNUMBER(B313),SUM($E$7:E313)*-1,"")</f>
        <v>215844.73753024556</v>
      </c>
    </row>
    <row r="314" spans="2:6">
      <c r="B314">
        <f>IF((ROWS($B$7:B313)+1)/12&gt;Home!$D$10,"",ROWS($B$7:B313)+1)</f>
        <v>308</v>
      </c>
      <c r="C314" s="67">
        <f>IF(ISNUMBER(B314),Home!$D$12,"")</f>
        <v>1450.3336005068657</v>
      </c>
      <c r="D314" s="66">
        <f>IF(ISNUMBER(B314),IPMT(Home!$D$9/12,'Payment Schedule'!B314,12*Home!$D$10,Home!$D$6,0,0),"")</f>
        <v>-126.39747649318763</v>
      </c>
      <c r="E314" s="66">
        <f>IF(ISNUMBER(B314),PPMT(Home!$D$9/12,'Payment Schedule'!B314,12*Home!$D$10,Home!$D$6,0,0),"")</f>
        <v>-979.93612401367795</v>
      </c>
      <c r="F314" s="66">
        <f>IF(ISNUMBER(B314),SUM($E$7:E314)*-1,"")</f>
        <v>216824.67365425924</v>
      </c>
    </row>
    <row r="315" spans="2:6">
      <c r="B315">
        <f>IF((ROWS($B$7:B314)+1)/12&gt;Home!$D$10,"",ROWS($B$7:B314)+1)</f>
        <v>309</v>
      </c>
      <c r="C315" s="67">
        <f>IF(ISNUMBER(B315),Home!$D$12,"")</f>
        <v>1450.3336005068657</v>
      </c>
      <c r="D315" s="66">
        <f>IF(ISNUMBER(B315),IPMT(Home!$D$9/12,'Payment Schedule'!B315,12*Home!$D$10,Home!$D$6,0,0),"")</f>
        <v>-124.15178954232293</v>
      </c>
      <c r="E315" s="66">
        <f>IF(ISNUMBER(B315),PPMT(Home!$D$9/12,'Payment Schedule'!B315,12*Home!$D$10,Home!$D$6,0,0),"")</f>
        <v>-982.18181096454282</v>
      </c>
      <c r="F315" s="66">
        <f>IF(ISNUMBER(B315),SUM($E$7:E315)*-1,"")</f>
        <v>217806.85546522378</v>
      </c>
    </row>
    <row r="316" spans="2:6">
      <c r="B316">
        <f>IF((ROWS($B$7:B315)+1)/12&gt;Home!$D$10,"",ROWS($B$7:B315)+1)</f>
        <v>310</v>
      </c>
      <c r="C316" s="67">
        <f>IF(ISNUMBER(B316),Home!$D$12,"")</f>
        <v>1450.3336005068657</v>
      </c>
      <c r="D316" s="66">
        <f>IF(ISNUMBER(B316),IPMT(Home!$D$9/12,'Payment Schedule'!B316,12*Home!$D$10,Home!$D$6,0,0),"")</f>
        <v>-121.90095622552917</v>
      </c>
      <c r="E316" s="66">
        <f>IF(ISNUMBER(B316),PPMT(Home!$D$9/12,'Payment Schedule'!B316,12*Home!$D$10,Home!$D$6,0,0),"")</f>
        <v>-984.43264428133637</v>
      </c>
      <c r="F316" s="66">
        <f>IF(ISNUMBER(B316),SUM($E$7:E316)*-1,"")</f>
        <v>218791.28810950511</v>
      </c>
    </row>
    <row r="317" spans="2:6">
      <c r="B317">
        <f>IF((ROWS($B$7:B316)+1)/12&gt;Home!$D$10,"",ROWS($B$7:B316)+1)</f>
        <v>311</v>
      </c>
      <c r="C317" s="67">
        <f>IF(ISNUMBER(B317),Home!$D$12,"")</f>
        <v>1450.3336005068657</v>
      </c>
      <c r="D317" s="66">
        <f>IF(ISNUMBER(B317),IPMT(Home!$D$9/12,'Payment Schedule'!B317,12*Home!$D$10,Home!$D$6,0,0),"")</f>
        <v>-119.64496474905114</v>
      </c>
      <c r="E317" s="66">
        <f>IF(ISNUMBER(B317),PPMT(Home!$D$9/12,'Payment Schedule'!B317,12*Home!$D$10,Home!$D$6,0,0),"")</f>
        <v>-986.6886357578145</v>
      </c>
      <c r="F317" s="66">
        <f>IF(ISNUMBER(B317),SUM($E$7:E317)*-1,"")</f>
        <v>219777.97674526292</v>
      </c>
    </row>
    <row r="318" spans="2:6">
      <c r="B318">
        <f>IF((ROWS($B$7:B317)+1)/12&gt;Home!$D$10,"",ROWS($B$7:B317)+1)</f>
        <v>312</v>
      </c>
      <c r="C318" s="67">
        <f>IF(ISNUMBER(B318),Home!$D$12,"")</f>
        <v>1450.3336005068657</v>
      </c>
      <c r="D318" s="66">
        <f>IF(ISNUMBER(B318),IPMT(Home!$D$9/12,'Payment Schedule'!B318,12*Home!$D$10,Home!$D$6,0,0),"")</f>
        <v>-117.38380329210615</v>
      </c>
      <c r="E318" s="66">
        <f>IF(ISNUMBER(B318),PPMT(Home!$D$9/12,'Payment Schedule'!B318,12*Home!$D$10,Home!$D$6,0,0),"")</f>
        <v>-988.94979721475954</v>
      </c>
      <c r="F318" s="66">
        <f>IF(ISNUMBER(B318),SUM($E$7:E318)*-1,"")</f>
        <v>220766.92654247768</v>
      </c>
    </row>
    <row r="319" spans="2:6">
      <c r="B319">
        <f>IF((ROWS($B$7:B318)+1)/12&gt;Home!$D$10,"",ROWS($B$7:B318)+1)</f>
        <v>313</v>
      </c>
      <c r="C319" s="67">
        <f>IF(ISNUMBER(B319),Home!$D$12,"")</f>
        <v>1450.3336005068657</v>
      </c>
      <c r="D319" s="66">
        <f>IF(ISNUMBER(B319),IPMT(Home!$D$9/12,'Payment Schedule'!B319,12*Home!$D$10,Home!$D$6,0,0),"")</f>
        <v>-115.11746000682231</v>
      </c>
      <c r="E319" s="66">
        <f>IF(ISNUMBER(B319),PPMT(Home!$D$9/12,'Payment Schedule'!B319,12*Home!$D$10,Home!$D$6,0,0),"")</f>
        <v>-991.21614050004325</v>
      </c>
      <c r="F319" s="66">
        <f>IF(ISNUMBER(B319),SUM($E$7:E319)*-1,"")</f>
        <v>221758.14268297772</v>
      </c>
    </row>
    <row r="320" spans="2:6">
      <c r="B320">
        <f>IF((ROWS($B$7:B319)+1)/12&gt;Home!$D$10,"",ROWS($B$7:B319)+1)</f>
        <v>314</v>
      </c>
      <c r="C320" s="67">
        <f>IF(ISNUMBER(B320),Home!$D$12,"")</f>
        <v>1450.3336005068657</v>
      </c>
      <c r="D320" s="66">
        <f>IF(ISNUMBER(B320),IPMT(Home!$D$9/12,'Payment Schedule'!B320,12*Home!$D$10,Home!$D$6,0,0),"")</f>
        <v>-112.84592301817636</v>
      </c>
      <c r="E320" s="66">
        <f>IF(ISNUMBER(B320),PPMT(Home!$D$9/12,'Payment Schedule'!B320,12*Home!$D$10,Home!$D$6,0,0),"")</f>
        <v>-993.48767748868931</v>
      </c>
      <c r="F320" s="66">
        <f>IF(ISNUMBER(B320),SUM($E$7:E320)*-1,"")</f>
        <v>222751.6303604664</v>
      </c>
    </row>
    <row r="321" spans="2:6">
      <c r="B321">
        <f>IF((ROWS($B$7:B320)+1)/12&gt;Home!$D$10,"",ROWS($B$7:B320)+1)</f>
        <v>315</v>
      </c>
      <c r="C321" s="67">
        <f>IF(ISNUMBER(B321),Home!$D$12,"")</f>
        <v>1450.3336005068657</v>
      </c>
      <c r="D321" s="66">
        <f>IF(ISNUMBER(B321),IPMT(Home!$D$9/12,'Payment Schedule'!B321,12*Home!$D$10,Home!$D$6,0,0),"")</f>
        <v>-110.56918042393147</v>
      </c>
      <c r="E321" s="66">
        <f>IF(ISNUMBER(B321),PPMT(Home!$D$9/12,'Payment Schedule'!B321,12*Home!$D$10,Home!$D$6,0,0),"")</f>
        <v>-995.76442008293407</v>
      </c>
      <c r="F321" s="66">
        <f>IF(ISNUMBER(B321),SUM($E$7:E321)*-1,"")</f>
        <v>223747.39478054934</v>
      </c>
    </row>
    <row r="322" spans="2:6">
      <c r="B322">
        <f>IF((ROWS($B$7:B321)+1)/12&gt;Home!$D$10,"",ROWS($B$7:B321)+1)</f>
        <v>316</v>
      </c>
      <c r="C322" s="67">
        <f>IF(ISNUMBER(B322),Home!$D$12,"")</f>
        <v>1450.3336005068657</v>
      </c>
      <c r="D322" s="66">
        <f>IF(ISNUMBER(B322),IPMT(Home!$D$9/12,'Payment Schedule'!B322,12*Home!$D$10,Home!$D$6,0,0),"")</f>
        <v>-108.28722029457475</v>
      </c>
      <c r="E322" s="66">
        <f>IF(ISNUMBER(B322),PPMT(Home!$D$9/12,'Payment Schedule'!B322,12*Home!$D$10,Home!$D$6,0,0),"")</f>
        <v>-998.04638021229073</v>
      </c>
      <c r="F322" s="66">
        <f>IF(ISNUMBER(B322),SUM($E$7:E322)*-1,"")</f>
        <v>224745.44116076163</v>
      </c>
    </row>
    <row r="323" spans="2:6">
      <c r="B323">
        <f>IF((ROWS($B$7:B322)+1)/12&gt;Home!$D$10,"",ROWS($B$7:B322)+1)</f>
        <v>317</v>
      </c>
      <c r="C323" s="67">
        <f>IF(ISNUMBER(B323),Home!$D$12,"")</f>
        <v>1450.3336005068657</v>
      </c>
      <c r="D323" s="66">
        <f>IF(ISNUMBER(B323),IPMT(Home!$D$9/12,'Payment Schedule'!B323,12*Home!$D$10,Home!$D$6,0,0),"")</f>
        <v>-106.00003067325493</v>
      </c>
      <c r="E323" s="66">
        <f>IF(ISNUMBER(B323),PPMT(Home!$D$9/12,'Payment Schedule'!B323,12*Home!$D$10,Home!$D$6,0,0),"")</f>
        <v>-1000.3335698336108</v>
      </c>
      <c r="F323" s="66">
        <f>IF(ISNUMBER(B323),SUM($E$7:E323)*-1,"")</f>
        <v>225745.77473059524</v>
      </c>
    </row>
    <row r="324" spans="2:6">
      <c r="B324">
        <f>IF((ROWS($B$7:B323)+1)/12&gt;Home!$D$10,"",ROWS($B$7:B323)+1)</f>
        <v>318</v>
      </c>
      <c r="C324" s="67">
        <f>IF(ISNUMBER(B324),Home!$D$12,"")</f>
        <v>1450.3336005068657</v>
      </c>
      <c r="D324" s="66">
        <f>IF(ISNUMBER(B324),IPMT(Home!$D$9/12,'Payment Schedule'!B324,12*Home!$D$10,Home!$D$6,0,0),"")</f>
        <v>-103.70759957571956</v>
      </c>
      <c r="E324" s="66">
        <f>IF(ISNUMBER(B324),PPMT(Home!$D$9/12,'Payment Schedule'!B324,12*Home!$D$10,Home!$D$6,0,0),"")</f>
        <v>-1002.6260009311461</v>
      </c>
      <c r="F324" s="66">
        <f>IF(ISNUMBER(B324),SUM($E$7:E324)*-1,"")</f>
        <v>226748.40073152637</v>
      </c>
    </row>
    <row r="325" spans="2:6">
      <c r="B325">
        <f>IF((ROWS($B$7:B324)+1)/12&gt;Home!$D$10,"",ROWS($B$7:B324)+1)</f>
        <v>319</v>
      </c>
      <c r="C325" s="67">
        <f>IF(ISNUMBER(B325),Home!$D$12,"")</f>
        <v>1450.3336005068657</v>
      </c>
      <c r="D325" s="66">
        <f>IF(ISNUMBER(B325),IPMT(Home!$D$9/12,'Payment Schedule'!B325,12*Home!$D$10,Home!$D$6,0,0),"")</f>
        <v>-101.40991499025235</v>
      </c>
      <c r="E325" s="66">
        <f>IF(ISNUMBER(B325),PPMT(Home!$D$9/12,'Payment Schedule'!B325,12*Home!$D$10,Home!$D$6,0,0),"")</f>
        <v>-1004.9236855166133</v>
      </c>
      <c r="F325" s="66">
        <f>IF(ISNUMBER(B325),SUM($E$7:E325)*-1,"")</f>
        <v>227753.32441704298</v>
      </c>
    </row>
    <row r="326" spans="2:6">
      <c r="B326">
        <f>IF((ROWS($B$7:B325)+1)/12&gt;Home!$D$10,"",ROWS($B$7:B325)+1)</f>
        <v>320</v>
      </c>
      <c r="C326" s="67">
        <f>IF(ISNUMBER(B326),Home!$D$12,"")</f>
        <v>1450.3336005068657</v>
      </c>
      <c r="D326" s="66">
        <f>IF(ISNUMBER(B326),IPMT(Home!$D$9/12,'Payment Schedule'!B326,12*Home!$D$10,Home!$D$6,0,0),"")</f>
        <v>-99.106964877610082</v>
      </c>
      <c r="E326" s="66">
        <f>IF(ISNUMBER(B326),PPMT(Home!$D$9/12,'Payment Schedule'!B326,12*Home!$D$10,Home!$D$6,0,0),"")</f>
        <v>-1007.2266356292555</v>
      </c>
      <c r="F326" s="66">
        <f>IF(ISNUMBER(B326),SUM($E$7:E326)*-1,"")</f>
        <v>228760.55105267224</v>
      </c>
    </row>
    <row r="327" spans="2:6">
      <c r="B327">
        <f>IF((ROWS($B$7:B326)+1)/12&gt;Home!$D$10,"",ROWS($B$7:B326)+1)</f>
        <v>321</v>
      </c>
      <c r="C327" s="67">
        <f>IF(ISNUMBER(B327),Home!$D$12,"")</f>
        <v>1450.3336005068657</v>
      </c>
      <c r="D327" s="66">
        <f>IF(ISNUMBER(B327),IPMT(Home!$D$9/12,'Payment Schedule'!B327,12*Home!$D$10,Home!$D$6,0,0),"")</f>
        <v>-96.79873717095974</v>
      </c>
      <c r="E327" s="66">
        <f>IF(ISNUMBER(B327),PPMT(Home!$D$9/12,'Payment Schedule'!B327,12*Home!$D$10,Home!$D$6,0,0),"")</f>
        <v>-1009.5348633359058</v>
      </c>
      <c r="F327" s="66">
        <f>IF(ISNUMBER(B327),SUM($E$7:E327)*-1,"")</f>
        <v>229770.08591600813</v>
      </c>
    </row>
    <row r="328" spans="2:6">
      <c r="B328">
        <f>IF((ROWS($B$7:B327)+1)/12&gt;Home!$D$10,"",ROWS($B$7:B327)+1)</f>
        <v>322</v>
      </c>
      <c r="C328" s="67">
        <f>IF(ISNUMBER(B328),Home!$D$12,"")</f>
        <v>1450.3336005068657</v>
      </c>
      <c r="D328" s="66">
        <f>IF(ISNUMBER(B328),IPMT(Home!$D$9/12,'Payment Schedule'!B328,12*Home!$D$10,Home!$D$6,0,0),"")</f>
        <v>-94.485219775814954</v>
      </c>
      <c r="E328" s="66">
        <f>IF(ISNUMBER(B328),PPMT(Home!$D$9/12,'Payment Schedule'!B328,12*Home!$D$10,Home!$D$6,0,0),"")</f>
        <v>-1011.8483807310506</v>
      </c>
      <c r="F328" s="66">
        <f>IF(ISNUMBER(B328),SUM($E$7:E328)*-1,"")</f>
        <v>230781.93429673917</v>
      </c>
    </row>
    <row r="329" spans="2:6">
      <c r="B329">
        <f>IF((ROWS($B$7:B328)+1)/12&gt;Home!$D$10,"",ROWS($B$7:B328)+1)</f>
        <v>323</v>
      </c>
      <c r="C329" s="67">
        <f>IF(ISNUMBER(B329),Home!$D$12,"")</f>
        <v>1450.3336005068657</v>
      </c>
      <c r="D329" s="66">
        <f>IF(ISNUMBER(B329),IPMT(Home!$D$9/12,'Payment Schedule'!B329,12*Home!$D$10,Home!$D$6,0,0),"")</f>
        <v>-92.16640056997295</v>
      </c>
      <c r="E329" s="66">
        <f>IF(ISNUMBER(B329),PPMT(Home!$D$9/12,'Payment Schedule'!B329,12*Home!$D$10,Home!$D$6,0,0),"")</f>
        <v>-1014.1671999368926</v>
      </c>
      <c r="F329" s="66">
        <f>IF(ISNUMBER(B329),SUM($E$7:E329)*-1,"")</f>
        <v>231796.10149667607</v>
      </c>
    </row>
    <row r="330" spans="2:6">
      <c r="B330">
        <f>IF((ROWS($B$7:B329)+1)/12&gt;Home!$D$10,"",ROWS($B$7:B329)+1)</f>
        <v>324</v>
      </c>
      <c r="C330" s="67">
        <f>IF(ISNUMBER(B330),Home!$D$12,"")</f>
        <v>1450.3336005068657</v>
      </c>
      <c r="D330" s="66">
        <f>IF(ISNUMBER(B330),IPMT(Home!$D$9/12,'Payment Schedule'!B330,12*Home!$D$10,Home!$D$6,0,0),"")</f>
        <v>-89.842267403450904</v>
      </c>
      <c r="E330" s="66">
        <f>IF(ISNUMBER(B330),PPMT(Home!$D$9/12,'Payment Schedule'!B330,12*Home!$D$10,Home!$D$6,0,0),"")</f>
        <v>-1016.4913331034147</v>
      </c>
      <c r="F330" s="66">
        <f>IF(ISNUMBER(B330),SUM($E$7:E330)*-1,"")</f>
        <v>232812.59282977949</v>
      </c>
    </row>
    <row r="331" spans="2:6">
      <c r="B331">
        <f>IF((ROWS($B$7:B330)+1)/12&gt;Home!$D$10,"",ROWS($B$7:B330)+1)</f>
        <v>325</v>
      </c>
      <c r="C331" s="67">
        <f>IF(ISNUMBER(B331),Home!$D$12,"")</f>
        <v>1450.3336005068657</v>
      </c>
      <c r="D331" s="66">
        <f>IF(ISNUMBER(B331),IPMT(Home!$D$9/12,'Payment Schedule'!B331,12*Home!$D$10,Home!$D$6,0,0),"")</f>
        <v>-87.512808098422255</v>
      </c>
      <c r="E331" s="66">
        <f>IF(ISNUMBER(B331),PPMT(Home!$D$9/12,'Payment Schedule'!B331,12*Home!$D$10,Home!$D$6,0,0),"")</f>
        <v>-1018.8207924084434</v>
      </c>
      <c r="F331" s="66">
        <f>IF(ISNUMBER(B331),SUM($E$7:E331)*-1,"")</f>
        <v>233831.41362218795</v>
      </c>
    </row>
    <row r="332" spans="2:6">
      <c r="B332">
        <f>IF((ROWS($B$7:B331)+1)/12&gt;Home!$D$10,"",ROWS($B$7:B331)+1)</f>
        <v>326</v>
      </c>
      <c r="C332" s="67">
        <f>IF(ISNUMBER(B332),Home!$D$12,"")</f>
        <v>1450.3336005068657</v>
      </c>
      <c r="D332" s="66">
        <f>IF(ISNUMBER(B332),IPMT(Home!$D$9/12,'Payment Schedule'!B332,12*Home!$D$10,Home!$D$6,0,0),"")</f>
        <v>-85.178010449152907</v>
      </c>
      <c r="E332" s="66">
        <f>IF(ISNUMBER(B332),PPMT(Home!$D$9/12,'Payment Schedule'!B332,12*Home!$D$10,Home!$D$6,0,0),"")</f>
        <v>-1021.1555900577126</v>
      </c>
      <c r="F332" s="66">
        <f>IF(ISNUMBER(B332),SUM($E$7:E332)*-1,"")</f>
        <v>234852.56921224567</v>
      </c>
    </row>
    <row r="333" spans="2:6">
      <c r="B333">
        <f>IF((ROWS($B$7:B332)+1)/12&gt;Home!$D$10,"",ROWS($B$7:B332)+1)</f>
        <v>327</v>
      </c>
      <c r="C333" s="67">
        <f>IF(ISNUMBER(B333),Home!$D$12,"")</f>
        <v>1450.3336005068657</v>
      </c>
      <c r="D333" s="66">
        <f>IF(ISNUMBER(B333),IPMT(Home!$D$9/12,'Payment Schedule'!B333,12*Home!$D$10,Home!$D$6,0,0),"")</f>
        <v>-82.837862221937314</v>
      </c>
      <c r="E333" s="66">
        <f>IF(ISNUMBER(B333),PPMT(Home!$D$9/12,'Payment Schedule'!B333,12*Home!$D$10,Home!$D$6,0,0),"")</f>
        <v>-1023.4957382849283</v>
      </c>
      <c r="F333" s="66">
        <f>IF(ISNUMBER(B333),SUM($E$7:E333)*-1,"")</f>
        <v>235876.06495053059</v>
      </c>
    </row>
    <row r="334" spans="2:6">
      <c r="B334">
        <f>IF((ROWS($B$7:B333)+1)/12&gt;Home!$D$10,"",ROWS($B$7:B333)+1)</f>
        <v>328</v>
      </c>
      <c r="C334" s="67">
        <f>IF(ISNUMBER(B334),Home!$D$12,"")</f>
        <v>1450.3336005068657</v>
      </c>
      <c r="D334" s="66">
        <f>IF(ISNUMBER(B334),IPMT(Home!$D$9/12,'Payment Schedule'!B334,12*Home!$D$10,Home!$D$6,0,0),"")</f>
        <v>-80.492351155034342</v>
      </c>
      <c r="E334" s="66">
        <f>IF(ISNUMBER(B334),PPMT(Home!$D$9/12,'Payment Schedule'!B334,12*Home!$D$10,Home!$D$6,0,0),"")</f>
        <v>-1025.8412493518313</v>
      </c>
      <c r="F334" s="66">
        <f>IF(ISNUMBER(B334),SUM($E$7:E334)*-1,"")</f>
        <v>236901.90619988242</v>
      </c>
    </row>
    <row r="335" spans="2:6">
      <c r="B335">
        <f>IF((ROWS($B$7:B334)+1)/12&gt;Home!$D$10,"",ROWS($B$7:B334)+1)</f>
        <v>329</v>
      </c>
      <c r="C335" s="67">
        <f>IF(ISNUMBER(B335),Home!$D$12,"")</f>
        <v>1450.3336005068657</v>
      </c>
      <c r="D335" s="66">
        <f>IF(ISNUMBER(B335),IPMT(Home!$D$9/12,'Payment Schedule'!B335,12*Home!$D$10,Home!$D$6,0,0),"")</f>
        <v>-78.141464958603081</v>
      </c>
      <c r="E335" s="66">
        <f>IF(ISNUMBER(B335),PPMT(Home!$D$9/12,'Payment Schedule'!B335,12*Home!$D$10,Home!$D$6,0,0),"")</f>
        <v>-1028.1921355482625</v>
      </c>
      <c r="F335" s="66">
        <f>IF(ISNUMBER(B335),SUM($E$7:E335)*-1,"")</f>
        <v>237930.09833543067</v>
      </c>
    </row>
    <row r="336" spans="2:6">
      <c r="B336">
        <f>IF((ROWS($B$7:B335)+1)/12&gt;Home!$D$10,"",ROWS($B$7:B335)+1)</f>
        <v>330</v>
      </c>
      <c r="C336" s="67">
        <f>IF(ISNUMBER(B336),Home!$D$12,"")</f>
        <v>1450.3336005068657</v>
      </c>
      <c r="D336" s="66">
        <f>IF(ISNUMBER(B336),IPMT(Home!$D$9/12,'Payment Schedule'!B336,12*Home!$D$10,Home!$D$6,0,0),"")</f>
        <v>-75.785191314638311</v>
      </c>
      <c r="E336" s="66">
        <f>IF(ISNUMBER(B336),PPMT(Home!$D$9/12,'Payment Schedule'!B336,12*Home!$D$10,Home!$D$6,0,0),"")</f>
        <v>-1030.5484091922274</v>
      </c>
      <c r="F336" s="66">
        <f>IF(ISNUMBER(B336),SUM($E$7:E336)*-1,"")</f>
        <v>238960.64674462291</v>
      </c>
    </row>
    <row r="337" spans="2:6">
      <c r="B337">
        <f>IF((ROWS($B$7:B336)+1)/12&gt;Home!$D$10,"",ROWS($B$7:B336)+1)</f>
        <v>331</v>
      </c>
      <c r="C337" s="67">
        <f>IF(ISNUMBER(B337),Home!$D$12,"")</f>
        <v>1450.3336005068657</v>
      </c>
      <c r="D337" s="66">
        <f>IF(ISNUMBER(B337),IPMT(Home!$D$9/12,'Payment Schedule'!B337,12*Home!$D$10,Home!$D$6,0,0),"")</f>
        <v>-73.423517876906118</v>
      </c>
      <c r="E337" s="66">
        <f>IF(ISNUMBER(B337),PPMT(Home!$D$9/12,'Payment Schedule'!B337,12*Home!$D$10,Home!$D$6,0,0),"")</f>
        <v>-1032.9100826299596</v>
      </c>
      <c r="F337" s="66">
        <f>IF(ISNUMBER(B337),SUM($E$7:E337)*-1,"")</f>
        <v>239993.55682725288</v>
      </c>
    </row>
    <row r="338" spans="2:6">
      <c r="B338">
        <f>IF((ROWS($B$7:B337)+1)/12&gt;Home!$D$10,"",ROWS($B$7:B337)+1)</f>
        <v>332</v>
      </c>
      <c r="C338" s="67">
        <f>IF(ISNUMBER(B338),Home!$D$12,"")</f>
        <v>1450.3336005068657</v>
      </c>
      <c r="D338" s="66">
        <f>IF(ISNUMBER(B338),IPMT(Home!$D$9/12,'Payment Schedule'!B338,12*Home!$D$10,Home!$D$6,0,0),"")</f>
        <v>-71.056432270879128</v>
      </c>
      <c r="E338" s="66">
        <f>IF(ISNUMBER(B338),PPMT(Home!$D$9/12,'Payment Schedule'!B338,12*Home!$D$10,Home!$D$6,0,0),"")</f>
        <v>-1035.2771682359864</v>
      </c>
      <c r="F338" s="66">
        <f>IF(ISNUMBER(B338),SUM($E$7:E338)*-1,"")</f>
        <v>241028.83399548885</v>
      </c>
    </row>
    <row r="339" spans="2:6">
      <c r="B339">
        <f>IF((ROWS($B$7:B338)+1)/12&gt;Home!$D$10,"",ROWS($B$7:B338)+1)</f>
        <v>333</v>
      </c>
      <c r="C339" s="67">
        <f>IF(ISNUMBER(B339),Home!$D$12,"")</f>
        <v>1450.3336005068657</v>
      </c>
      <c r="D339" s="66">
        <f>IF(ISNUMBER(B339),IPMT(Home!$D$9/12,'Payment Schedule'!B339,12*Home!$D$10,Home!$D$6,0,0),"")</f>
        <v>-68.683922093671654</v>
      </c>
      <c r="E339" s="66">
        <f>IF(ISNUMBER(B339),PPMT(Home!$D$9/12,'Payment Schedule'!B339,12*Home!$D$10,Home!$D$6,0,0),"")</f>
        <v>-1037.6496784131941</v>
      </c>
      <c r="F339" s="66">
        <f>IF(ISNUMBER(B339),SUM($E$7:E339)*-1,"")</f>
        <v>242066.48367390205</v>
      </c>
    </row>
    <row r="340" spans="2:6">
      <c r="B340">
        <f>IF((ROWS($B$7:B339)+1)/12&gt;Home!$D$10,"",ROWS($B$7:B339)+1)</f>
        <v>334</v>
      </c>
      <c r="C340" s="67">
        <f>IF(ISNUMBER(B340),Home!$D$12,"")</f>
        <v>1450.3336005068657</v>
      </c>
      <c r="D340" s="66">
        <f>IF(ISNUMBER(B340),IPMT(Home!$D$9/12,'Payment Schedule'!B340,12*Home!$D$10,Home!$D$6,0,0),"")</f>
        <v>-66.305974913974765</v>
      </c>
      <c r="E340" s="66">
        <f>IF(ISNUMBER(B340),PPMT(Home!$D$9/12,'Payment Schedule'!B340,12*Home!$D$10,Home!$D$6,0,0),"")</f>
        <v>-1040.0276255928907</v>
      </c>
      <c r="F340" s="66">
        <f>IF(ISNUMBER(B340),SUM($E$7:E340)*-1,"")</f>
        <v>243106.51129949494</v>
      </c>
    </row>
    <row r="341" spans="2:6">
      <c r="B341">
        <f>IF((ROWS($B$7:B340)+1)/12&gt;Home!$D$10,"",ROWS($B$7:B340)+1)</f>
        <v>335</v>
      </c>
      <c r="C341" s="67">
        <f>IF(ISNUMBER(B341),Home!$D$12,"")</f>
        <v>1450.3336005068657</v>
      </c>
      <c r="D341" s="66">
        <f>IF(ISNUMBER(B341),IPMT(Home!$D$9/12,'Payment Schedule'!B341,12*Home!$D$10,Home!$D$6,0,0),"")</f>
        <v>-63.922578271991043</v>
      </c>
      <c r="E341" s="66">
        <f>IF(ISNUMBER(B341),PPMT(Home!$D$9/12,'Payment Schedule'!B341,12*Home!$D$10,Home!$D$6,0,0),"")</f>
        <v>-1042.4110222348745</v>
      </c>
      <c r="F341" s="66">
        <f>IF(ISNUMBER(B341),SUM($E$7:E341)*-1,"")</f>
        <v>244148.92232172983</v>
      </c>
    </row>
    <row r="342" spans="2:6">
      <c r="B342">
        <f>IF((ROWS($B$7:B341)+1)/12&gt;Home!$D$10,"",ROWS($B$7:B341)+1)</f>
        <v>336</v>
      </c>
      <c r="C342" s="67">
        <f>IF(ISNUMBER(B342),Home!$D$12,"")</f>
        <v>1450.3336005068657</v>
      </c>
      <c r="D342" s="66">
        <f>IF(ISNUMBER(B342),IPMT(Home!$D$9/12,'Payment Schedule'!B342,12*Home!$D$10,Home!$D$6,0,0),"")</f>
        <v>-61.533719679369462</v>
      </c>
      <c r="E342" s="66">
        <f>IF(ISNUMBER(B342),PPMT(Home!$D$9/12,'Payment Schedule'!B342,12*Home!$D$10,Home!$D$6,0,0),"")</f>
        <v>-1044.7998808274963</v>
      </c>
      <c r="F342" s="66">
        <f>IF(ISNUMBER(B342),SUM($E$7:E342)*-1,"")</f>
        <v>245193.72220255731</v>
      </c>
    </row>
    <row r="343" spans="2:6">
      <c r="B343">
        <f>IF((ROWS($B$7:B342)+1)/12&gt;Home!$D$10,"",ROWS($B$7:B342)+1)</f>
        <v>337</v>
      </c>
      <c r="C343" s="67">
        <f>IF(ISNUMBER(B343),Home!$D$12,"")</f>
        <v>1450.3336005068657</v>
      </c>
      <c r="D343" s="66">
        <f>IF(ISNUMBER(B343),IPMT(Home!$D$9/12,'Payment Schedule'!B343,12*Home!$D$10,Home!$D$6,0,0),"")</f>
        <v>-59.139386619139771</v>
      </c>
      <c r="E343" s="66">
        <f>IF(ISNUMBER(B343),PPMT(Home!$D$9/12,'Payment Schedule'!B343,12*Home!$D$10,Home!$D$6,0,0),"")</f>
        <v>-1047.1942138877259</v>
      </c>
      <c r="F343" s="66">
        <f>IF(ISNUMBER(B343),SUM($E$7:E343)*-1,"")</f>
        <v>246240.91641644505</v>
      </c>
    </row>
    <row r="344" spans="2:6">
      <c r="B344">
        <f>IF((ROWS($B$7:B343)+1)/12&gt;Home!$D$10,"",ROWS($B$7:B343)+1)</f>
        <v>338</v>
      </c>
      <c r="C344" s="67">
        <f>IF(ISNUMBER(B344),Home!$D$12,"")</f>
        <v>1450.3336005068657</v>
      </c>
      <c r="D344" s="66">
        <f>IF(ISNUMBER(B344),IPMT(Home!$D$9/12,'Payment Schedule'!B344,12*Home!$D$10,Home!$D$6,0,0),"")</f>
        <v>-56.739566545647072</v>
      </c>
      <c r="E344" s="66">
        <f>IF(ISNUMBER(B344),PPMT(Home!$D$9/12,'Payment Schedule'!B344,12*Home!$D$10,Home!$D$6,0,0),"")</f>
        <v>-1049.5940339612184</v>
      </c>
      <c r="F344" s="66">
        <f>IF(ISNUMBER(B344),SUM($E$7:E344)*-1,"")</f>
        <v>247290.51045040626</v>
      </c>
    </row>
    <row r="345" spans="2:6">
      <c r="B345">
        <f>IF((ROWS($B$7:B344)+1)/12&gt;Home!$D$10,"",ROWS($B$7:B344)+1)</f>
        <v>339</v>
      </c>
      <c r="C345" s="67">
        <f>IF(ISNUMBER(B345),Home!$D$12,"")</f>
        <v>1450.3336005068657</v>
      </c>
      <c r="D345" s="66">
        <f>IF(ISNUMBER(B345),IPMT(Home!$D$9/12,'Payment Schedule'!B345,12*Home!$D$10,Home!$D$6,0,0),"")</f>
        <v>-54.334246884485957</v>
      </c>
      <c r="E345" s="66">
        <f>IF(ISNUMBER(B345),PPMT(Home!$D$9/12,'Payment Schedule'!B345,12*Home!$D$10,Home!$D$6,0,0),"")</f>
        <v>-1051.9993536223797</v>
      </c>
      <c r="F345" s="66">
        <f>IF(ISNUMBER(B345),SUM($E$7:E345)*-1,"")</f>
        <v>248342.50980402864</v>
      </c>
    </row>
    <row r="346" spans="2:6">
      <c r="B346">
        <f>IF((ROWS($B$7:B345)+1)/12&gt;Home!$D$10,"",ROWS($B$7:B345)+1)</f>
        <v>340</v>
      </c>
      <c r="C346" s="67">
        <f>IF(ISNUMBER(B346),Home!$D$12,"")</f>
        <v>1450.3336005068657</v>
      </c>
      <c r="D346" s="66">
        <f>IF(ISNUMBER(B346),IPMT(Home!$D$9/12,'Payment Schedule'!B346,12*Home!$D$10,Home!$D$6,0,0),"")</f>
        <v>-51.923415032434661</v>
      </c>
      <c r="E346" s="66">
        <f>IF(ISNUMBER(B346),PPMT(Home!$D$9/12,'Payment Schedule'!B346,12*Home!$D$10,Home!$D$6,0,0),"")</f>
        <v>-1054.4101854744308</v>
      </c>
      <c r="F346" s="66">
        <f>IF(ISNUMBER(B346),SUM($E$7:E346)*-1,"")</f>
        <v>249396.91998950308</v>
      </c>
    </row>
    <row r="347" spans="2:6">
      <c r="B347">
        <f>IF((ROWS($B$7:B346)+1)/12&gt;Home!$D$10,"",ROWS($B$7:B346)+1)</f>
        <v>341</v>
      </c>
      <c r="C347" s="67">
        <f>IF(ISNUMBER(B347),Home!$D$12,"")</f>
        <v>1450.3336005068657</v>
      </c>
      <c r="D347" s="66">
        <f>IF(ISNUMBER(B347),IPMT(Home!$D$9/12,'Payment Schedule'!B347,12*Home!$D$10,Home!$D$6,0,0),"")</f>
        <v>-49.507058357389099</v>
      </c>
      <c r="E347" s="66">
        <f>IF(ISNUMBER(B347),PPMT(Home!$D$9/12,'Payment Schedule'!B347,12*Home!$D$10,Home!$D$6,0,0),"")</f>
        <v>-1056.8265421494766</v>
      </c>
      <c r="F347" s="66">
        <f>IF(ISNUMBER(B347),SUM($E$7:E347)*-1,"")</f>
        <v>250453.74653165255</v>
      </c>
    </row>
    <row r="348" spans="2:6">
      <c r="B348">
        <f>IF((ROWS($B$7:B347)+1)/12&gt;Home!$D$10,"",ROWS($B$7:B347)+1)</f>
        <v>342</v>
      </c>
      <c r="C348" s="67">
        <f>IF(ISNUMBER(B348),Home!$D$12,"")</f>
        <v>1450.3336005068657</v>
      </c>
      <c r="D348" s="66">
        <f>IF(ISNUMBER(B348),IPMT(Home!$D$9/12,'Payment Schedule'!B348,12*Home!$D$10,Home!$D$6,0,0),"")</f>
        <v>-47.085164198296532</v>
      </c>
      <c r="E348" s="66">
        <f>IF(ISNUMBER(B348),PPMT(Home!$D$9/12,'Payment Schedule'!B348,12*Home!$D$10,Home!$D$6,0,0),"")</f>
        <v>-1059.2484363085691</v>
      </c>
      <c r="F348" s="66">
        <f>IF(ISNUMBER(B348),SUM($E$7:E348)*-1,"")</f>
        <v>251512.99496796113</v>
      </c>
    </row>
    <row r="349" spans="2:6">
      <c r="B349">
        <f>IF((ROWS($B$7:B348)+1)/12&gt;Home!$D$10,"",ROWS($B$7:B348)+1)</f>
        <v>343</v>
      </c>
      <c r="C349" s="67">
        <f>IF(ISNUMBER(B349),Home!$D$12,"")</f>
        <v>1450.3336005068657</v>
      </c>
      <c r="D349" s="66">
        <f>IF(ISNUMBER(B349),IPMT(Home!$D$9/12,'Payment Schedule'!B349,12*Home!$D$10,Home!$D$6,0,0),"")</f>
        <v>-44.657719865089412</v>
      </c>
      <c r="E349" s="66">
        <f>IF(ISNUMBER(B349),PPMT(Home!$D$9/12,'Payment Schedule'!B349,12*Home!$D$10,Home!$D$6,0,0),"")</f>
        <v>-1061.6758806417763</v>
      </c>
      <c r="F349" s="66">
        <f>IF(ISNUMBER(B349),SUM($E$7:E349)*-1,"")</f>
        <v>252574.67084860289</v>
      </c>
    </row>
    <row r="350" spans="2:6">
      <c r="B350">
        <f>IF((ROWS($B$7:B349)+1)/12&gt;Home!$D$10,"",ROWS($B$7:B349)+1)</f>
        <v>344</v>
      </c>
      <c r="C350" s="67">
        <f>IF(ISNUMBER(B350),Home!$D$12,"")</f>
        <v>1450.3336005068657</v>
      </c>
      <c r="D350" s="66">
        <f>IF(ISNUMBER(B350),IPMT(Home!$D$9/12,'Payment Schedule'!B350,12*Home!$D$10,Home!$D$6,0,0),"")</f>
        <v>-42.224712638618669</v>
      </c>
      <c r="E350" s="66">
        <f>IF(ISNUMBER(B350),PPMT(Home!$D$9/12,'Payment Schedule'!B350,12*Home!$D$10,Home!$D$6,0,0),"")</f>
        <v>-1064.1088878682469</v>
      </c>
      <c r="F350" s="66">
        <f>IF(ISNUMBER(B350),SUM($E$7:E350)*-1,"")</f>
        <v>253638.77973647113</v>
      </c>
    </row>
    <row r="351" spans="2:6">
      <c r="B351">
        <f>IF((ROWS($B$7:B350)+1)/12&gt;Home!$D$10,"",ROWS($B$7:B350)+1)</f>
        <v>345</v>
      </c>
      <c r="C351" s="67">
        <f>IF(ISNUMBER(B351),Home!$D$12,"")</f>
        <v>1450.3336005068657</v>
      </c>
      <c r="D351" s="66">
        <f>IF(ISNUMBER(B351),IPMT(Home!$D$9/12,'Payment Schedule'!B351,12*Home!$D$10,Home!$D$6,0,0),"")</f>
        <v>-39.786129770587273</v>
      </c>
      <c r="E351" s="66">
        <f>IF(ISNUMBER(B351),PPMT(Home!$D$9/12,'Payment Schedule'!B351,12*Home!$D$10,Home!$D$6,0,0),"")</f>
        <v>-1066.5474707362785</v>
      </c>
      <c r="F351" s="66">
        <f>IF(ISNUMBER(B351),SUM($E$7:E351)*-1,"")</f>
        <v>254705.32720720742</v>
      </c>
    </row>
    <row r="352" spans="2:6">
      <c r="B352">
        <f>IF((ROWS($B$7:B351)+1)/12&gt;Home!$D$10,"",ROWS($B$7:B351)+1)</f>
        <v>346</v>
      </c>
      <c r="C352" s="67">
        <f>IF(ISNUMBER(B352),Home!$D$12,"")</f>
        <v>1450.3336005068657</v>
      </c>
      <c r="D352" s="66">
        <f>IF(ISNUMBER(B352),IPMT(Home!$D$9/12,'Payment Schedule'!B352,12*Home!$D$10,Home!$D$6,0,0),"")</f>
        <v>-37.341958483483303</v>
      </c>
      <c r="E352" s="66">
        <f>IF(ISNUMBER(B352),PPMT(Home!$D$9/12,'Payment Schedule'!B352,12*Home!$D$10,Home!$D$6,0,0),"")</f>
        <v>-1068.9916420233824</v>
      </c>
      <c r="F352" s="66">
        <f>IF(ISNUMBER(B352),SUM($E$7:E352)*-1,"")</f>
        <v>255774.3188492308</v>
      </c>
    </row>
    <row r="353" spans="2:6">
      <c r="B353">
        <f>IF((ROWS($B$7:B352)+1)/12&gt;Home!$D$10,"",ROWS($B$7:B352)+1)</f>
        <v>347</v>
      </c>
      <c r="C353" s="67">
        <f>IF(ISNUMBER(B353),Home!$D$12,"")</f>
        <v>1450.3336005068657</v>
      </c>
      <c r="D353" s="66">
        <f>IF(ISNUMBER(B353),IPMT(Home!$D$9/12,'Payment Schedule'!B353,12*Home!$D$10,Home!$D$6,0,0),"")</f>
        <v>-34.892185970513047</v>
      </c>
      <c r="E353" s="66">
        <f>IF(ISNUMBER(B353),PPMT(Home!$D$9/12,'Payment Schedule'!B353,12*Home!$D$10,Home!$D$6,0,0),"")</f>
        <v>-1071.4414145363526</v>
      </c>
      <c r="F353" s="66">
        <f>IF(ISNUMBER(B353),SUM($E$7:E353)*-1,"")</f>
        <v>256845.76026376715</v>
      </c>
    </row>
    <row r="354" spans="2:6">
      <c r="B354">
        <f>IF((ROWS($B$7:B353)+1)/12&gt;Home!$D$10,"",ROWS($B$7:B353)+1)</f>
        <v>348</v>
      </c>
      <c r="C354" s="67">
        <f>IF(ISNUMBER(B354),Home!$D$12,"")</f>
        <v>1450.3336005068657</v>
      </c>
      <c r="D354" s="66">
        <f>IF(ISNUMBER(B354),IPMT(Home!$D$9/12,'Payment Schedule'!B354,12*Home!$D$10,Home!$D$6,0,0),"")</f>
        <v>-32.436799395533903</v>
      </c>
      <c r="E354" s="66">
        <f>IF(ISNUMBER(B354),PPMT(Home!$D$9/12,'Payment Schedule'!B354,12*Home!$D$10,Home!$D$6,0,0),"")</f>
        <v>-1073.8968011113318</v>
      </c>
      <c r="F354" s="66">
        <f>IF(ISNUMBER(B354),SUM($E$7:E354)*-1,"")</f>
        <v>257919.65706487847</v>
      </c>
    </row>
    <row r="355" spans="2:6">
      <c r="B355">
        <f>IF((ROWS($B$7:B354)+1)/12&gt;Home!$D$10,"",ROWS($B$7:B354)+1)</f>
        <v>349</v>
      </c>
      <c r="C355" s="67">
        <f>IF(ISNUMBER(B355),Home!$D$12,"")</f>
        <v>1450.3336005068657</v>
      </c>
      <c r="D355" s="66">
        <f>IF(ISNUMBER(B355),IPMT(Home!$D$9/12,'Payment Schedule'!B355,12*Home!$D$10,Home!$D$6,0,0),"")</f>
        <v>-29.975785892987105</v>
      </c>
      <c r="E355" s="66">
        <f>IF(ISNUMBER(B355),PPMT(Home!$D$9/12,'Payment Schedule'!B355,12*Home!$D$10,Home!$D$6,0,0),"")</f>
        <v>-1076.3578146138784</v>
      </c>
      <c r="F355" s="66">
        <f>IF(ISNUMBER(B355),SUM($E$7:E355)*-1,"")</f>
        <v>258996.01487949234</v>
      </c>
    </row>
    <row r="356" spans="2:6">
      <c r="B356">
        <f>IF((ROWS($B$7:B355)+1)/12&gt;Home!$D$10,"",ROWS($B$7:B355)+1)</f>
        <v>350</v>
      </c>
      <c r="C356" s="67">
        <f>IF(ISNUMBER(B356),Home!$D$12,"")</f>
        <v>1450.3336005068657</v>
      </c>
      <c r="D356" s="66">
        <f>IF(ISNUMBER(B356),IPMT(Home!$D$9/12,'Payment Schedule'!B356,12*Home!$D$10,Home!$D$6,0,0),"")</f>
        <v>-27.509132567830303</v>
      </c>
      <c r="E356" s="66">
        <f>IF(ISNUMBER(B356),PPMT(Home!$D$9/12,'Payment Schedule'!B356,12*Home!$D$10,Home!$D$6,0,0),"")</f>
        <v>-1078.8244679390352</v>
      </c>
      <c r="F356" s="66">
        <f>IF(ISNUMBER(B356),SUM($E$7:E356)*-1,"")</f>
        <v>260074.83934743138</v>
      </c>
    </row>
    <row r="357" spans="2:6">
      <c r="B357">
        <f>IF((ROWS($B$7:B356)+1)/12&gt;Home!$D$10,"",ROWS($B$7:B356)+1)</f>
        <v>351</v>
      </c>
      <c r="C357" s="67">
        <f>IF(ISNUMBER(B357),Home!$D$12,"")</f>
        <v>1450.3336005068657</v>
      </c>
      <c r="D357" s="66">
        <f>IF(ISNUMBER(B357),IPMT(Home!$D$9/12,'Payment Schedule'!B357,12*Home!$D$10,Home!$D$6,0,0),"")</f>
        <v>-25.036826495470013</v>
      </c>
      <c r="E357" s="66">
        <f>IF(ISNUMBER(B357),PPMT(Home!$D$9/12,'Payment Schedule'!B357,12*Home!$D$10,Home!$D$6,0,0),"")</f>
        <v>-1081.2967740113957</v>
      </c>
      <c r="F357" s="66">
        <f>IF(ISNUMBER(B357),SUM($E$7:E357)*-1,"")</f>
        <v>261156.13612144277</v>
      </c>
    </row>
    <row r="358" spans="2:6">
      <c r="B358">
        <f>IF((ROWS($B$7:B357)+1)/12&gt;Home!$D$10,"",ROWS($B$7:B357)+1)</f>
        <v>352</v>
      </c>
      <c r="C358" s="67">
        <f>IF(ISNUMBER(B358),Home!$D$12,"")</f>
        <v>1450.3336005068657</v>
      </c>
      <c r="D358" s="66">
        <f>IF(ISNUMBER(B358),IPMT(Home!$D$9/12,'Payment Schedule'!B358,12*Home!$D$10,Home!$D$6,0,0),"")</f>
        <v>-22.558854721693898</v>
      </c>
      <c r="E358" s="66">
        <f>IF(ISNUMBER(B358),PPMT(Home!$D$9/12,'Payment Schedule'!B358,12*Home!$D$10,Home!$D$6,0,0),"")</f>
        <v>-1083.7747457851717</v>
      </c>
      <c r="F358" s="66">
        <f>IF(ISNUMBER(B358),SUM($E$7:E358)*-1,"")</f>
        <v>262239.91086722794</v>
      </c>
    </row>
    <row r="359" spans="2:6">
      <c r="B359">
        <f>IF((ROWS($B$7:B358)+1)/12&gt;Home!$D$10,"",ROWS($B$7:B358)+1)</f>
        <v>353</v>
      </c>
      <c r="C359" s="67">
        <f>IF(ISNUMBER(B359),Home!$D$12,"")</f>
        <v>1450.3336005068657</v>
      </c>
      <c r="D359" s="66">
        <f>IF(ISNUMBER(B359),IPMT(Home!$D$9/12,'Payment Schedule'!B359,12*Home!$D$10,Home!$D$6,0,0),"")</f>
        <v>-20.075204262602881</v>
      </c>
      <c r="E359" s="66">
        <f>IF(ISNUMBER(B359),PPMT(Home!$D$9/12,'Payment Schedule'!B359,12*Home!$D$10,Home!$D$6,0,0),"")</f>
        <v>-1086.2583962442627</v>
      </c>
      <c r="F359" s="66">
        <f>IF(ISNUMBER(B359),SUM($E$7:E359)*-1,"")</f>
        <v>263326.1692634722</v>
      </c>
    </row>
    <row r="360" spans="2:6">
      <c r="B360">
        <f>IF((ROWS($B$7:B359)+1)/12&gt;Home!$D$10,"",ROWS($B$7:B359)+1)</f>
        <v>354</v>
      </c>
      <c r="C360" s="67">
        <f>IF(ISNUMBER(B360),Home!$D$12,"")</f>
        <v>1450.3336005068657</v>
      </c>
      <c r="D360" s="66">
        <f>IF(ISNUMBER(B360),IPMT(Home!$D$9/12,'Payment Schedule'!B360,12*Home!$D$10,Home!$D$6,0,0),"")</f>
        <v>-17.585862104543111</v>
      </c>
      <c r="E360" s="66">
        <f>IF(ISNUMBER(B360),PPMT(Home!$D$9/12,'Payment Schedule'!B360,12*Home!$D$10,Home!$D$6,0,0),"")</f>
        <v>-1088.7477384023225</v>
      </c>
      <c r="F360" s="66">
        <f>IF(ISNUMBER(B360),SUM($E$7:E360)*-1,"")</f>
        <v>264414.91700187454</v>
      </c>
    </row>
    <row r="361" spans="2:6">
      <c r="B361">
        <f>IF((ROWS($B$7:B360)+1)/12&gt;Home!$D$10,"",ROWS($B$7:B360)+1)</f>
        <v>355</v>
      </c>
      <c r="C361" s="67">
        <f>IF(ISNUMBER(B361),Home!$D$12,"")</f>
        <v>1450.3336005068657</v>
      </c>
      <c r="D361" s="66">
        <f>IF(ISNUMBER(B361),IPMT(Home!$D$9/12,'Payment Schedule'!B361,12*Home!$D$10,Home!$D$6,0,0),"")</f>
        <v>-15.090815204037789</v>
      </c>
      <c r="E361" s="66">
        <f>IF(ISNUMBER(B361),PPMT(Home!$D$9/12,'Payment Schedule'!B361,12*Home!$D$10,Home!$D$6,0,0),"")</f>
        <v>-1091.2427853028278</v>
      </c>
      <c r="F361" s="66">
        <f>IF(ISNUMBER(B361),SUM($E$7:E361)*-1,"")</f>
        <v>265506.15978717734</v>
      </c>
    </row>
    <row r="362" spans="2:6">
      <c r="B362">
        <f>IF((ROWS($B$7:B361)+1)/12&gt;Home!$D$10,"",ROWS($B$7:B361)+1)</f>
        <v>356</v>
      </c>
      <c r="C362" s="67">
        <f>IF(ISNUMBER(B362),Home!$D$12,"")</f>
        <v>1450.3336005068657</v>
      </c>
      <c r="D362" s="66">
        <f>IF(ISNUMBER(B362),IPMT(Home!$D$9/12,'Payment Schedule'!B362,12*Home!$D$10,Home!$D$6,0,0),"")</f>
        <v>-12.590050487718807</v>
      </c>
      <c r="E362" s="66">
        <f>IF(ISNUMBER(B362),PPMT(Home!$D$9/12,'Payment Schedule'!B362,12*Home!$D$10,Home!$D$6,0,0),"")</f>
        <v>-1093.7435500191468</v>
      </c>
      <c r="F362" s="66">
        <f>IF(ISNUMBER(B362),SUM($E$7:E362)*-1,"")</f>
        <v>266599.90333719651</v>
      </c>
    </row>
    <row r="363" spans="2:6">
      <c r="B363">
        <f>IF((ROWS($B$7:B362)+1)/12&gt;Home!$D$10,"",ROWS($B$7:B362)+1)</f>
        <v>357</v>
      </c>
      <c r="C363" s="67">
        <f>IF(ISNUMBER(B363),Home!$D$12,"")</f>
        <v>1450.3336005068657</v>
      </c>
      <c r="D363" s="66">
        <f>IF(ISNUMBER(B363),IPMT(Home!$D$9/12,'Payment Schedule'!B363,12*Home!$D$10,Home!$D$6,0,0),"")</f>
        <v>-10.083554852258263</v>
      </c>
      <c r="E363" s="66">
        <f>IF(ISNUMBER(B363),PPMT(Home!$D$9/12,'Payment Schedule'!B363,12*Home!$D$10,Home!$D$6,0,0),"")</f>
        <v>-1096.2500456546074</v>
      </c>
      <c r="F363" s="66">
        <f>IF(ISNUMBER(B363),SUM($E$7:E363)*-1,"")</f>
        <v>267696.1533828511</v>
      </c>
    </row>
    <row r="364" spans="2:6">
      <c r="B364">
        <f>IF((ROWS($B$7:B363)+1)/12&gt;Home!$D$10,"",ROWS($B$7:B363)+1)</f>
        <v>358</v>
      </c>
      <c r="C364" s="67">
        <f>IF(ISNUMBER(B364),Home!$D$12,"")</f>
        <v>1450.3336005068657</v>
      </c>
      <c r="D364" s="66">
        <f>IF(ISNUMBER(B364),IPMT(Home!$D$9/12,'Payment Schedule'!B364,12*Home!$D$10,Home!$D$6,0,0),"")</f>
        <v>-7.5713151642997882</v>
      </c>
      <c r="E364" s="66">
        <f>IF(ISNUMBER(B364),PPMT(Home!$D$9/12,'Payment Schedule'!B364,12*Home!$D$10,Home!$D$6,0,0),"")</f>
        <v>-1098.7622853425657</v>
      </c>
      <c r="F364" s="66">
        <f>IF(ISNUMBER(B364),SUM($E$7:E364)*-1,"")</f>
        <v>268794.91566819366</v>
      </c>
    </row>
    <row r="365" spans="2:6">
      <c r="B365">
        <f>IF((ROWS($B$7:B364)+1)/12&gt;Home!$D$10,"",ROWS($B$7:B364)+1)</f>
        <v>359</v>
      </c>
      <c r="C365" s="67">
        <f>IF(ISNUMBER(B365),Home!$D$12,"")</f>
        <v>1450.3336005068657</v>
      </c>
      <c r="D365" s="66">
        <f>IF(ISNUMBER(B365),IPMT(Home!$D$9/12,'Payment Schedule'!B365,12*Home!$D$10,Home!$D$6,0,0),"")</f>
        <v>-5.0533182603897426</v>
      </c>
      <c r="E365" s="66">
        <f>IF(ISNUMBER(B365),PPMT(Home!$D$9/12,'Payment Schedule'!B365,12*Home!$D$10,Home!$D$6,0,0),"")</f>
        <v>-1101.280282246476</v>
      </c>
      <c r="F365" s="66">
        <f>IF(ISNUMBER(B365),SUM($E$7:E365)*-1,"")</f>
        <v>269896.19595044013</v>
      </c>
    </row>
    <row r="366" spans="2:6">
      <c r="B366">
        <f>IF((ROWS($B$7:B365)+1)/12&gt;Home!$D$10,"",ROWS($B$7:B365)+1)</f>
        <v>360</v>
      </c>
      <c r="C366" s="67">
        <f>IF(ISNUMBER(B366),Home!$D$12,"")</f>
        <v>1450.3336005068657</v>
      </c>
      <c r="D366" s="66">
        <f>IF(ISNUMBER(B366),IPMT(Home!$D$9/12,'Payment Schedule'!B366,12*Home!$D$10,Home!$D$6,0,0),"")</f>
        <v>-2.5295509469082353</v>
      </c>
      <c r="E366" s="66">
        <f>IF(ISNUMBER(B366),PPMT(Home!$D$9/12,'Payment Schedule'!B366,12*Home!$D$10,Home!$D$6,0,0),"")</f>
        <v>-1103.8040495599575</v>
      </c>
      <c r="F366" s="66">
        <f>IF(ISNUMBER(B366),SUM($E$7:E366)*-1,"")</f>
        <v>271000.00000000012</v>
      </c>
    </row>
    <row r="367" spans="2:6">
      <c r="B367" t="str">
        <f>IF((ROWS($B$7:B366)+1)/12&gt;Home!$D$10,"",ROWS($B$7:B366)+1)</f>
        <v/>
      </c>
      <c r="C367" s="67" t="str">
        <f>IF(ISNUMBER(B367),Home!$D$12,"")</f>
        <v/>
      </c>
      <c r="D367" s="66" t="str">
        <f>IF(ISNUMBER(B367),IPMT(Home!$D$9/12,'Payment Schedule'!B367,12*Home!$D$10,Home!$D$6,0,0),"")</f>
        <v/>
      </c>
      <c r="E367" s="66" t="str">
        <f>IF(ISNUMBER(B367),PPMT(Home!$D$9/12,'Payment Schedule'!B367,12*Home!$D$10,Home!$D$6,0,0),"")</f>
        <v/>
      </c>
      <c r="F367" s="66" t="str">
        <f>IF(ISNUMBER(B367),SUM($E$7:E367)*-1,"")</f>
        <v/>
      </c>
    </row>
    <row r="368" spans="2:6">
      <c r="B368" t="str">
        <f>IF((ROWS($B$7:B367)+1)/12&gt;Home!$D$10,"",ROWS($B$7:B367)+1)</f>
        <v/>
      </c>
      <c r="C368" s="67" t="str">
        <f>IF(ISNUMBER(B368),Home!$D$12,"")</f>
        <v/>
      </c>
      <c r="D368" s="66" t="str">
        <f>IF(ISNUMBER(B368),IPMT(Home!$D$9/12,'Payment Schedule'!B368,12*Home!$D$10,Home!$D$6,0,0),"")</f>
        <v/>
      </c>
      <c r="E368" s="66" t="str">
        <f>IF(ISNUMBER(B368),PPMT(Home!$D$9/12,'Payment Schedule'!B368,12*Home!$D$10,Home!$D$6,0,0),"")</f>
        <v/>
      </c>
      <c r="F368" s="66" t="str">
        <f>IF(ISNUMBER(B368),SUM($E$7:E368)*-1,"")</f>
        <v/>
      </c>
    </row>
    <row r="369" spans="2:6">
      <c r="B369" t="str">
        <f>IF((ROWS($B$7:B368)+1)/12&gt;Home!$D$10,"",ROWS($B$7:B368)+1)</f>
        <v/>
      </c>
      <c r="C369" s="67" t="str">
        <f>IF(ISNUMBER(B369),Home!$D$12,"")</f>
        <v/>
      </c>
      <c r="D369" s="66" t="str">
        <f>IF(ISNUMBER(B369),IPMT(Home!$D$9/12,'Payment Schedule'!B369,12*Home!$D$10,Home!$D$6,0,0),"")</f>
        <v/>
      </c>
      <c r="E369" s="66" t="str">
        <f>IF(ISNUMBER(B369),PPMT(Home!$D$9/12,'Payment Schedule'!B369,12*Home!$D$10,Home!$D$6,0,0),"")</f>
        <v/>
      </c>
      <c r="F369" s="66" t="str">
        <f>IF(ISNUMBER(B369),SUM($E$7:E369)*-1,"")</f>
        <v/>
      </c>
    </row>
    <row r="370" spans="2:6">
      <c r="B370" t="str">
        <f>IF((ROWS($B$7:B369)+1)/12&gt;Home!$D$10,"",ROWS($B$7:B369)+1)</f>
        <v/>
      </c>
      <c r="C370" s="67" t="str">
        <f>IF(ISNUMBER(B370),Home!$D$12,"")</f>
        <v/>
      </c>
      <c r="D370" s="66" t="str">
        <f>IF(ISNUMBER(B370),IPMT(Home!$D$9/12,'Payment Schedule'!B370,12*Home!$D$10,Home!$D$6,0,0),"")</f>
        <v/>
      </c>
      <c r="E370" s="66" t="str">
        <f>IF(ISNUMBER(B370),PPMT(Home!$D$9/12,'Payment Schedule'!B370,12*Home!$D$10,Home!$D$6,0,0),"")</f>
        <v/>
      </c>
      <c r="F370" s="66" t="str">
        <f>IF(ISNUMBER(B370),SUM($E$7:E370)*-1,"")</f>
        <v/>
      </c>
    </row>
    <row r="371" spans="2:6">
      <c r="B371" t="str">
        <f>IF((ROWS($B$7:B370)+1)/12&gt;Home!$D$10,"",ROWS($B$7:B370)+1)</f>
        <v/>
      </c>
      <c r="C371" s="67" t="str">
        <f>IF(ISNUMBER(B371),Home!$D$12,"")</f>
        <v/>
      </c>
      <c r="D371" s="66" t="str">
        <f>IF(ISNUMBER(B371),IPMT(Home!$D$9/12,'Payment Schedule'!B371,12*Home!$D$10,Home!$D$6,0,0),"")</f>
        <v/>
      </c>
      <c r="E371" s="66" t="str">
        <f>IF(ISNUMBER(B371),PPMT(Home!$D$9/12,'Payment Schedule'!B371,12*Home!$D$10,Home!$D$6,0,0),"")</f>
        <v/>
      </c>
      <c r="F371" s="66" t="str">
        <f>IF(ISNUMBER(B371),SUM($E$7:E371)*-1,"")</f>
        <v/>
      </c>
    </row>
    <row r="372" spans="2:6">
      <c r="B372" t="str">
        <f>IF((ROWS($B$7:B371)+1)/12&gt;Home!$D$10,"",ROWS($B$7:B371)+1)</f>
        <v/>
      </c>
      <c r="C372" s="67" t="str">
        <f>IF(ISNUMBER(B372),Home!$D$12,"")</f>
        <v/>
      </c>
      <c r="D372" s="66" t="str">
        <f>IF(ISNUMBER(B372),IPMT(Home!$D$9/12,'Payment Schedule'!B372,12*Home!$D$10,Home!$D$6,0,0),"")</f>
        <v/>
      </c>
      <c r="E372" s="66" t="str">
        <f>IF(ISNUMBER(B372),PPMT(Home!$D$9/12,'Payment Schedule'!B372,12*Home!$D$10,Home!$D$6,0,0),"")</f>
        <v/>
      </c>
      <c r="F372" s="66" t="str">
        <f>IF(ISNUMBER(B372),SUM($E$7:E372)*-1,"")</f>
        <v/>
      </c>
    </row>
    <row r="373" spans="2:6">
      <c r="B373" t="str">
        <f>IF((ROWS($B$7:B372)+1)/12&gt;Home!$D$10,"",ROWS($B$7:B372)+1)</f>
        <v/>
      </c>
      <c r="C373" s="67" t="str">
        <f>IF(ISNUMBER(B373),Home!$D$12,"")</f>
        <v/>
      </c>
      <c r="D373" s="66" t="str">
        <f>IF(ISNUMBER(B373),IPMT(Home!$D$9/12,'Payment Schedule'!B373,12*Home!$D$10,Home!$D$6,0,0),"")</f>
        <v/>
      </c>
      <c r="E373" s="66" t="str">
        <f>IF(ISNUMBER(B373),PPMT(Home!$D$9/12,'Payment Schedule'!B373,12*Home!$D$10,Home!$D$6,0,0),"")</f>
        <v/>
      </c>
      <c r="F373" s="66" t="str">
        <f>IF(ISNUMBER(B373),SUM($E$7:E373)*-1,"")</f>
        <v/>
      </c>
    </row>
    <row r="374" spans="2:6">
      <c r="B374" t="str">
        <f>IF((ROWS($B$7:B373)+1)/12&gt;Home!$D$10,"",ROWS($B$7:B373)+1)</f>
        <v/>
      </c>
      <c r="C374" s="67" t="str">
        <f>IF(ISNUMBER(B374),Home!$D$12,"")</f>
        <v/>
      </c>
      <c r="D374" s="66" t="str">
        <f>IF(ISNUMBER(B374),IPMT(Home!$D$9/12,'Payment Schedule'!B374,12*Home!$D$10,Home!$D$6,0,0),"")</f>
        <v/>
      </c>
      <c r="E374" s="66" t="str">
        <f>IF(ISNUMBER(B374),PPMT(Home!$D$9/12,'Payment Schedule'!B374,12*Home!$D$10,Home!$D$6,0,0),"")</f>
        <v/>
      </c>
      <c r="F374" s="66" t="str">
        <f>IF(ISNUMBER(B374),SUM($E$7:E374)*-1,"")</f>
        <v/>
      </c>
    </row>
    <row r="375" spans="2:6">
      <c r="B375" t="str">
        <f>IF((ROWS($B$7:B374)+1)/12&gt;Home!$D$10,"",ROWS($B$7:B374)+1)</f>
        <v/>
      </c>
      <c r="C375" s="67" t="str">
        <f>IF(ISNUMBER(B375),Home!$D$12,"")</f>
        <v/>
      </c>
      <c r="D375" s="66" t="str">
        <f>IF(ISNUMBER(B375),IPMT(Home!$D$9/12,'Payment Schedule'!B375,12*Home!$D$10,Home!$D$6,0,0),"")</f>
        <v/>
      </c>
      <c r="E375" s="66" t="str">
        <f>IF(ISNUMBER(B375),PPMT(Home!$D$9/12,'Payment Schedule'!B375,12*Home!$D$10,Home!$D$6,0,0),"")</f>
        <v/>
      </c>
      <c r="F375" s="66" t="str">
        <f>IF(ISNUMBER(B375),SUM($E$7:E375)*-1,"")</f>
        <v/>
      </c>
    </row>
    <row r="376" spans="2:6">
      <c r="B376" t="str">
        <f>IF((ROWS($B$7:B375)+1)/12&gt;Home!$D$10,"",ROWS($B$7:B375)+1)</f>
        <v/>
      </c>
      <c r="C376" s="67" t="str">
        <f>IF(ISNUMBER(B376),Home!$D$12,"")</f>
        <v/>
      </c>
      <c r="D376" s="66" t="str">
        <f>IF(ISNUMBER(B376),IPMT(Home!$D$9/12,'Payment Schedule'!B376,12*Home!$D$10,Home!$D$6,0,0),"")</f>
        <v/>
      </c>
      <c r="E376" s="66" t="str">
        <f>IF(ISNUMBER(B376),PPMT(Home!$D$9/12,'Payment Schedule'!B376,12*Home!$D$10,Home!$D$6,0,0),"")</f>
        <v/>
      </c>
      <c r="F376" s="66" t="str">
        <f>IF(ISNUMBER(B376),SUM($E$7:E376)*-1,"")</f>
        <v/>
      </c>
    </row>
    <row r="377" spans="2:6">
      <c r="B377" t="str">
        <f>IF((ROWS($B$7:B376)+1)/12&gt;Home!$D$10,"",ROWS($B$7:B376)+1)</f>
        <v/>
      </c>
      <c r="C377" s="67" t="str">
        <f>IF(ISNUMBER(B377),Home!$D$12,"")</f>
        <v/>
      </c>
      <c r="D377" s="66" t="str">
        <f>IF(ISNUMBER(B377),IPMT(Home!$D$9/12,'Payment Schedule'!B377,12*Home!$D$10,Home!$D$6,0,0),"")</f>
        <v/>
      </c>
      <c r="E377" s="66" t="str">
        <f>IF(ISNUMBER(B377),PPMT(Home!$D$9/12,'Payment Schedule'!B377,12*Home!$D$10,Home!$D$6,0,0),"")</f>
        <v/>
      </c>
      <c r="F377" s="66" t="str">
        <f>IF(ISNUMBER(B377),SUM($E$7:E377)*-1,"")</f>
        <v/>
      </c>
    </row>
    <row r="378" spans="2:6">
      <c r="B378" t="str">
        <f>IF((ROWS($B$7:B377)+1)/12&gt;Home!$D$10,"",ROWS($B$7:B377)+1)</f>
        <v/>
      </c>
      <c r="C378" s="67" t="str">
        <f>IF(ISNUMBER(B378),Home!$D$12,"")</f>
        <v/>
      </c>
      <c r="D378" s="66" t="str">
        <f>IF(ISNUMBER(B378),IPMT(Home!$D$9/12,'Payment Schedule'!B378,12*Home!$D$10,Home!$D$6,0,0),"")</f>
        <v/>
      </c>
      <c r="E378" s="66" t="str">
        <f>IF(ISNUMBER(B378),PPMT(Home!$D$9/12,'Payment Schedule'!B378,12*Home!$D$10,Home!$D$6,0,0),"")</f>
        <v/>
      </c>
      <c r="F378" s="66" t="str">
        <f>IF(ISNUMBER(B378),SUM($E$7:E378)*-1,"")</f>
        <v/>
      </c>
    </row>
    <row r="379" spans="2:6">
      <c r="B379" t="str">
        <f>IF((ROWS($B$7:B378)+1)/12&gt;Home!$D$10,"",ROWS($B$7:B378)+1)</f>
        <v/>
      </c>
      <c r="C379" s="67" t="str">
        <f>IF(ISNUMBER(B379),Home!$D$12,"")</f>
        <v/>
      </c>
      <c r="D379" s="66" t="str">
        <f>IF(ISNUMBER(B379),IPMT(Home!$D$9/12,'Payment Schedule'!B379,12*Home!$D$10,Home!$D$6,0,0),"")</f>
        <v/>
      </c>
      <c r="E379" s="66" t="str">
        <f>IF(ISNUMBER(B379),PPMT(Home!$D$9/12,'Payment Schedule'!B379,12*Home!$D$10,Home!$D$6,0,0),"")</f>
        <v/>
      </c>
    </row>
    <row r="380" spans="2:6">
      <c r="B380" t="str">
        <f>IF((ROWS($B$7:B379)+1)/12&gt;Home!$D$10,"",ROWS($B$7:B379)+1)</f>
        <v/>
      </c>
      <c r="C380" s="67" t="str">
        <f>IF(ISNUMBER(B380),Home!$D$12,"")</f>
        <v/>
      </c>
      <c r="D380" s="66" t="str">
        <f>IF(ISNUMBER(B380),IPMT(Home!$D$9/12,'Payment Schedule'!B380,12*Home!$D$10,Home!$D$6,0,0),"")</f>
        <v/>
      </c>
      <c r="E380" s="66" t="str">
        <f>IF(ISNUMBER(B380),PPMT(Home!$D$9/12,'Payment Schedule'!B380,12*Home!$D$10,Home!$D$6,0,0),"")</f>
        <v/>
      </c>
    </row>
    <row r="381" spans="2:6">
      <c r="B381" t="str">
        <f>IF((ROWS($B$7:B380)+1)/12&gt;Home!$D$10,"",ROWS($B$7:B380)+1)</f>
        <v/>
      </c>
      <c r="C381" s="65" t="str">
        <f>IF(ISNUMBER(B381),Home!$D$12,"")</f>
        <v/>
      </c>
    </row>
    <row r="382" spans="2:6">
      <c r="B382" t="str">
        <f>IF((ROWS($B$7:B381)+1)/12&gt;Home!$D$10,"",ROWS($B$7:B381)+1)</f>
        <v/>
      </c>
      <c r="C382" s="65" t="str">
        <f>IF(ISNUMBER(B382),Home!$D$12,"")</f>
        <v/>
      </c>
    </row>
    <row r="383" spans="2:6">
      <c r="B383" t="str">
        <f>IF((ROWS($B$7:B382)+1)/12&gt;Home!$D$10,"",ROWS($B$7:B382)+1)</f>
        <v/>
      </c>
      <c r="C383" s="65" t="str">
        <f>IF(ISNUMBER(B383),Home!$D$12,"")</f>
        <v/>
      </c>
    </row>
    <row r="384" spans="2:6">
      <c r="B384" t="str">
        <f>IF((ROWS($B$7:B383)+1)/12&gt;Home!$D$10,"",ROWS($B$7:B383)+1)</f>
        <v/>
      </c>
      <c r="C384" s="65" t="str">
        <f>IF(ISNUMBER(B384),Home!$D$12,"")</f>
        <v/>
      </c>
    </row>
    <row r="385" spans="2:3">
      <c r="B385" t="str">
        <f>IF((ROWS($B$7:B384)+1)/12&gt;Home!$D$10,"",ROWS($B$7:B384)+1)</f>
        <v/>
      </c>
      <c r="C385" s="65" t="str">
        <f>IF(ISNUMBER(B385),Home!$D$12,"")</f>
        <v/>
      </c>
    </row>
    <row r="386" spans="2:3">
      <c r="B386" t="str">
        <f>IF((ROWS($B$7:B385)+1)/12&gt;Home!$D$10,"",ROWS($B$7:B385)+1)</f>
        <v/>
      </c>
      <c r="C386" s="65" t="str">
        <f>IF(ISNUMBER(B386),Home!$D$12,"")</f>
        <v/>
      </c>
    </row>
    <row r="387" spans="2:3">
      <c r="B387" t="str">
        <f>IF((ROWS($B$7:B386)+1)/12&gt;Home!$D$10,"",ROWS($B$7:B386)+1)</f>
        <v/>
      </c>
      <c r="C387" s="65" t="str">
        <f>IF(ISNUMBER(B387),Home!$D$12,"")</f>
        <v/>
      </c>
    </row>
    <row r="388" spans="2:3">
      <c r="B388" t="str">
        <f>IF((ROWS($B$7:B387)+1)/12&gt;Home!$D$10,"",ROWS($B$7:B387)+1)</f>
        <v/>
      </c>
      <c r="C388" s="65" t="str">
        <f>IF(ISNUMBER(B388),Home!$D$12,"")</f>
        <v/>
      </c>
    </row>
    <row r="389" spans="2:3">
      <c r="B389" t="str">
        <f>IF((ROWS($B$7:B388)+1)/12&gt;Home!$D$10,"",ROWS($B$7:B388)+1)</f>
        <v/>
      </c>
      <c r="C389" s="65" t="str">
        <f>IF(ISNUMBER(B389),Home!$D$12,"")</f>
        <v/>
      </c>
    </row>
    <row r="390" spans="2:3">
      <c r="B390" t="str">
        <f>IF((ROWS($B$7:B389)+1)/12&gt;Home!$D$10,"",ROWS($B$7:B389)+1)</f>
        <v/>
      </c>
    </row>
    <row r="391" spans="2:3">
      <c r="B391" t="str">
        <f>IF((ROWS($B$7:B390)+1)/12&gt;Home!$D$10,"",ROWS($B$7:B390)+1)</f>
        <v/>
      </c>
    </row>
  </sheetData>
  <sheetProtection sheet="1" objects="1" scenarios="1"/>
  <mergeCells count="1">
    <mergeCell ref="B2:H4"/>
  </mergeCells>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autoPageBreaks="0"/>
  </sheetPr>
  <dimension ref="B1:H39"/>
  <sheetViews>
    <sheetView showGridLines="0" workbookViewId="0">
      <selection activeCell="K30" sqref="K30"/>
    </sheetView>
  </sheetViews>
  <sheetFormatPr baseColWidth="10" defaultRowHeight="13" x14ac:dyDescent="0"/>
  <sheetData>
    <row r="1" spans="2:8" ht="50">
      <c r="B1" s="46" t="s">
        <v>0</v>
      </c>
    </row>
    <row r="3" spans="2:8" ht="13" customHeight="1">
      <c r="B3" s="96" t="s">
        <v>21</v>
      </c>
      <c r="C3" s="96"/>
      <c r="D3" s="96"/>
      <c r="E3" s="96"/>
      <c r="F3" s="96"/>
      <c r="G3" s="96"/>
      <c r="H3" s="96"/>
    </row>
    <row r="4" spans="2:8">
      <c r="B4" s="96"/>
      <c r="C4" s="96"/>
      <c r="D4" s="96"/>
      <c r="E4" s="96"/>
      <c r="F4" s="96"/>
      <c r="G4" s="96"/>
      <c r="H4" s="96"/>
    </row>
    <row r="5" spans="2:8">
      <c r="B5" s="96"/>
      <c r="C5" s="96"/>
      <c r="D5" s="96"/>
      <c r="E5" s="96"/>
      <c r="F5" s="96"/>
      <c r="G5" s="96"/>
      <c r="H5" s="96"/>
    </row>
    <row r="6" spans="2:8">
      <c r="B6" s="96"/>
      <c r="C6" s="96"/>
      <c r="D6" s="96"/>
      <c r="E6" s="96"/>
      <c r="F6" s="96"/>
      <c r="G6" s="96"/>
      <c r="H6" s="96"/>
    </row>
    <row r="7" spans="2:8">
      <c r="B7" s="96"/>
      <c r="C7" s="96"/>
      <c r="D7" s="96"/>
      <c r="E7" s="96"/>
      <c r="F7" s="96"/>
      <c r="G7" s="96"/>
      <c r="H7" s="96"/>
    </row>
    <row r="8" spans="2:8">
      <c r="B8" s="96"/>
      <c r="C8" s="96"/>
      <c r="D8" s="96"/>
      <c r="E8" s="96"/>
      <c r="F8" s="96"/>
      <c r="G8" s="96"/>
      <c r="H8" s="96"/>
    </row>
    <row r="9" spans="2:8">
      <c r="B9" s="97"/>
      <c r="C9" s="97"/>
      <c r="D9" s="97"/>
      <c r="E9" s="97"/>
      <c r="F9" s="97"/>
      <c r="G9" s="97"/>
      <c r="H9" s="97"/>
    </row>
    <row r="10" spans="2:8">
      <c r="B10" s="97"/>
      <c r="C10" s="97"/>
      <c r="D10" s="97"/>
      <c r="E10" s="97"/>
      <c r="F10" s="97"/>
      <c r="G10" s="97"/>
      <c r="H10" s="97"/>
    </row>
    <row r="11" spans="2:8">
      <c r="B11" s="47"/>
      <c r="C11" s="47"/>
      <c r="D11" s="47"/>
      <c r="E11" s="47"/>
      <c r="F11" s="47"/>
      <c r="G11" s="47"/>
      <c r="H11" s="47"/>
    </row>
    <row r="12" spans="2:8" ht="20">
      <c r="B12" s="48" t="s">
        <v>1</v>
      </c>
    </row>
    <row r="13" spans="2:8" ht="15">
      <c r="B13" s="49" t="s">
        <v>22</v>
      </c>
    </row>
    <row r="14" spans="2:8" ht="15">
      <c r="B14" s="49" t="s">
        <v>23</v>
      </c>
    </row>
    <row r="15" spans="2:8" ht="15">
      <c r="B15" s="49" t="s">
        <v>24</v>
      </c>
    </row>
    <row r="16" spans="2:8" ht="15">
      <c r="B16" s="49" t="s">
        <v>25</v>
      </c>
    </row>
    <row r="17" spans="2:7" ht="15">
      <c r="B17" s="49" t="s">
        <v>26</v>
      </c>
    </row>
    <row r="18" spans="2:7" ht="15">
      <c r="B18" s="49" t="s">
        <v>27</v>
      </c>
    </row>
    <row r="19" spans="2:7" ht="15">
      <c r="B19" s="49" t="s">
        <v>28</v>
      </c>
    </row>
    <row r="20" spans="2:7" ht="15">
      <c r="B20" s="49" t="s">
        <v>29</v>
      </c>
    </row>
    <row r="21" spans="2:7" ht="15">
      <c r="B21" s="49" t="s">
        <v>30</v>
      </c>
    </row>
    <row r="22" spans="2:7" ht="15">
      <c r="B22" s="49" t="s">
        <v>31</v>
      </c>
    </row>
    <row r="28" spans="2:7" ht="50">
      <c r="B28" s="50"/>
      <c r="C28" s="51" t="s">
        <v>2</v>
      </c>
      <c r="D28" s="52"/>
      <c r="E28" s="52"/>
      <c r="F28" s="52"/>
      <c r="G28" s="53"/>
    </row>
    <row r="29" spans="2:7">
      <c r="B29" s="54"/>
      <c r="C29" s="61"/>
      <c r="D29" s="61"/>
      <c r="E29" s="61"/>
      <c r="F29" s="61"/>
      <c r="G29" s="55"/>
    </row>
    <row r="30" spans="2:7" ht="16">
      <c r="B30" s="56" t="s">
        <v>3</v>
      </c>
      <c r="C30" s="61"/>
      <c r="D30" s="61"/>
      <c r="E30" s="61"/>
      <c r="F30" s="61"/>
      <c r="G30" s="55"/>
    </row>
    <row r="31" spans="2:7" ht="16">
      <c r="B31" s="57" t="s">
        <v>4</v>
      </c>
      <c r="C31" s="61"/>
      <c r="D31" s="61"/>
      <c r="E31" s="61"/>
      <c r="F31" s="61"/>
      <c r="G31" s="55"/>
    </row>
    <row r="32" spans="2:7" ht="16">
      <c r="B32" s="57"/>
      <c r="C32" s="62" t="s">
        <v>5</v>
      </c>
      <c r="D32" s="62"/>
      <c r="E32" s="62"/>
      <c r="F32" s="62"/>
      <c r="G32" s="55"/>
    </row>
    <row r="33" spans="2:7" ht="16">
      <c r="B33" s="57" t="s">
        <v>6</v>
      </c>
      <c r="C33" s="62"/>
      <c r="D33" s="62"/>
      <c r="E33" s="62"/>
      <c r="F33" s="62"/>
      <c r="G33" s="55"/>
    </row>
    <row r="34" spans="2:7" ht="16">
      <c r="B34" s="57"/>
      <c r="C34" s="62" t="s">
        <v>7</v>
      </c>
      <c r="D34" s="62"/>
      <c r="E34" s="62"/>
      <c r="F34" s="62"/>
      <c r="G34" s="55"/>
    </row>
    <row r="35" spans="2:7" ht="16">
      <c r="B35" s="57"/>
      <c r="C35" s="62" t="s">
        <v>8</v>
      </c>
      <c r="D35" s="62"/>
      <c r="E35" s="62"/>
      <c r="F35" s="62"/>
      <c r="G35" s="55"/>
    </row>
    <row r="36" spans="2:7" ht="16">
      <c r="B36" s="54"/>
      <c r="C36" s="62" t="s">
        <v>9</v>
      </c>
      <c r="D36" s="62"/>
      <c r="E36" s="62"/>
      <c r="F36" s="62"/>
      <c r="G36" s="55"/>
    </row>
    <row r="37" spans="2:7">
      <c r="B37" s="54"/>
      <c r="C37" s="61"/>
      <c r="D37" s="61"/>
      <c r="E37" s="61"/>
      <c r="F37" s="61"/>
      <c r="G37" s="55"/>
    </row>
    <row r="38" spans="2:7">
      <c r="B38" s="58"/>
      <c r="C38" s="59"/>
      <c r="D38" s="59"/>
      <c r="E38" s="59"/>
      <c r="F38" s="59"/>
      <c r="G38" s="60"/>
    </row>
    <row r="39" spans="2:7" ht="50">
      <c r="B39" s="46"/>
    </row>
  </sheetData>
  <sheetProtection sheet="1" objects="1" scenarios="1"/>
  <mergeCells count="1">
    <mergeCell ref="B3:H10"/>
  </mergeCells>
  <phoneticPr fontId="2" type="noConversion"/>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Home</vt:lpstr>
      <vt:lpstr>Payment Schedule</vt:lpstr>
      <vt:lpstr>Info Copyright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Brett</dc:creator>
  <cp:lastModifiedBy>Brett</cp:lastModifiedBy>
  <dcterms:created xsi:type="dcterms:W3CDTF">2013-08-21T23:01:18Z</dcterms:created>
  <dcterms:modified xsi:type="dcterms:W3CDTF">2013-11-03T19:51:04Z</dcterms:modified>
</cp:coreProperties>
</file>