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p-Control Chart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'p-Control Chart'!$A$1:$Q$112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G13" i="4" l="1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R63" i="4"/>
  <c r="S63" i="4"/>
  <c r="T63" i="4"/>
  <c r="U63" i="4"/>
  <c r="V63" i="4"/>
  <c r="Y63" i="4" s="1"/>
  <c r="X63" i="4"/>
  <c r="Z63" i="4"/>
  <c r="AA63" i="4"/>
  <c r="G64" i="4"/>
  <c r="R64" i="4"/>
  <c r="S64" i="4"/>
  <c r="T64" i="4"/>
  <c r="U64" i="4"/>
  <c r="X64" i="4" s="1"/>
  <c r="V64" i="4"/>
  <c r="Z64" i="4"/>
  <c r="AA64" i="4"/>
  <c r="G65" i="4"/>
  <c r="R65" i="4"/>
  <c r="S65" i="4"/>
  <c r="T65" i="4"/>
  <c r="U65" i="4"/>
  <c r="W65" i="4" s="1"/>
  <c r="V65" i="4"/>
  <c r="Y65" i="4" s="1"/>
  <c r="X65" i="4"/>
  <c r="Z65" i="4"/>
  <c r="AA65" i="4"/>
  <c r="G66" i="4"/>
  <c r="R66" i="4"/>
  <c r="S66" i="4"/>
  <c r="T66" i="4"/>
  <c r="U66" i="4"/>
  <c r="X66" i="4" s="1"/>
  <c r="V66" i="4"/>
  <c r="Y66" i="4"/>
  <c r="Z66" i="4"/>
  <c r="AA66" i="4"/>
  <c r="G67" i="4"/>
  <c r="R67" i="4"/>
  <c r="S67" i="4"/>
  <c r="T67" i="4"/>
  <c r="U67" i="4"/>
  <c r="V67" i="4"/>
  <c r="X67" i="4"/>
  <c r="Z67" i="4"/>
  <c r="AA67" i="4"/>
  <c r="G68" i="4"/>
  <c r="R68" i="4"/>
  <c r="S68" i="4"/>
  <c r="T68" i="4"/>
  <c r="U68" i="4"/>
  <c r="X68" i="4" s="1"/>
  <c r="V68" i="4"/>
  <c r="W68" i="4"/>
  <c r="Z68" i="4"/>
  <c r="AA68" i="4"/>
  <c r="G69" i="4"/>
  <c r="R69" i="4"/>
  <c r="S69" i="4"/>
  <c r="T69" i="4"/>
  <c r="U69" i="4"/>
  <c r="W69" i="4" s="1"/>
  <c r="V69" i="4"/>
  <c r="Y69" i="4" s="1"/>
  <c r="X69" i="4"/>
  <c r="Z69" i="4"/>
  <c r="AA69" i="4"/>
  <c r="G70" i="4"/>
  <c r="R70" i="4"/>
  <c r="S70" i="4"/>
  <c r="T70" i="4"/>
  <c r="U70" i="4"/>
  <c r="X70" i="4" s="1"/>
  <c r="V70" i="4"/>
  <c r="W70" i="4"/>
  <c r="Y70" i="4"/>
  <c r="Z70" i="4"/>
  <c r="AA70" i="4"/>
  <c r="G71" i="4"/>
  <c r="R71" i="4"/>
  <c r="S71" i="4"/>
  <c r="T71" i="4"/>
  <c r="U71" i="4"/>
  <c r="V71" i="4"/>
  <c r="Y71" i="4" s="1"/>
  <c r="X71" i="4"/>
  <c r="Z71" i="4"/>
  <c r="AA71" i="4"/>
  <c r="G72" i="4"/>
  <c r="R72" i="4"/>
  <c r="S72" i="4"/>
  <c r="T72" i="4"/>
  <c r="U72" i="4"/>
  <c r="X72" i="4" s="1"/>
  <c r="V72" i="4"/>
  <c r="Z72" i="4"/>
  <c r="AA72" i="4"/>
  <c r="G73" i="4"/>
  <c r="R73" i="4"/>
  <c r="S73" i="4"/>
  <c r="T73" i="4"/>
  <c r="U73" i="4"/>
  <c r="V73" i="4"/>
  <c r="X73" i="4"/>
  <c r="Z73" i="4"/>
  <c r="AA73" i="4"/>
  <c r="G74" i="4"/>
  <c r="R74" i="4"/>
  <c r="S74" i="4"/>
  <c r="T74" i="4"/>
  <c r="U74" i="4"/>
  <c r="X74" i="4" s="1"/>
  <c r="V74" i="4"/>
  <c r="Y74" i="4"/>
  <c r="Z74" i="4"/>
  <c r="AA74" i="4"/>
  <c r="G75" i="4"/>
  <c r="R75" i="4"/>
  <c r="S75" i="4"/>
  <c r="T75" i="4"/>
  <c r="U75" i="4"/>
  <c r="V75" i="4"/>
  <c r="Y75" i="4" s="1"/>
  <c r="X75" i="4"/>
  <c r="Z75" i="4"/>
  <c r="AA75" i="4"/>
  <c r="G76" i="4"/>
  <c r="R76" i="4"/>
  <c r="S76" i="4"/>
  <c r="T76" i="4"/>
  <c r="U76" i="4"/>
  <c r="X76" i="4" s="1"/>
  <c r="V76" i="4"/>
  <c r="W76" i="4"/>
  <c r="Z76" i="4"/>
  <c r="AA76" i="4"/>
  <c r="G77" i="4"/>
  <c r="R77" i="4"/>
  <c r="S77" i="4"/>
  <c r="T77" i="4"/>
  <c r="U77" i="4"/>
  <c r="V77" i="4"/>
  <c r="X77" i="4"/>
  <c r="Z77" i="4"/>
  <c r="AA77" i="4"/>
  <c r="G78" i="4"/>
  <c r="R78" i="4"/>
  <c r="S78" i="4"/>
  <c r="T78" i="4"/>
  <c r="U78" i="4"/>
  <c r="X78" i="4" s="1"/>
  <c r="V78" i="4"/>
  <c r="W78" i="4"/>
  <c r="Y78" i="4"/>
  <c r="Z78" i="4"/>
  <c r="AA78" i="4"/>
  <c r="G79" i="4"/>
  <c r="R79" i="4"/>
  <c r="S79" i="4"/>
  <c r="T79" i="4"/>
  <c r="U79" i="4"/>
  <c r="V79" i="4"/>
  <c r="Y79" i="4" s="1"/>
  <c r="X79" i="4"/>
  <c r="Z79" i="4"/>
  <c r="AA79" i="4"/>
  <c r="G80" i="4"/>
  <c r="R80" i="4"/>
  <c r="S80" i="4"/>
  <c r="T80" i="4"/>
  <c r="U80" i="4"/>
  <c r="X80" i="4" s="1"/>
  <c r="V80" i="4"/>
  <c r="Z80" i="4"/>
  <c r="AA80" i="4"/>
  <c r="G81" i="4"/>
  <c r="R81" i="4"/>
  <c r="S81" i="4"/>
  <c r="T81" i="4"/>
  <c r="U81" i="4"/>
  <c r="V81" i="4"/>
  <c r="X81" i="4"/>
  <c r="Z81" i="4"/>
  <c r="AA81" i="4"/>
  <c r="G82" i="4"/>
  <c r="R82" i="4"/>
  <c r="S82" i="4"/>
  <c r="T82" i="4"/>
  <c r="U82" i="4"/>
  <c r="X82" i="4" s="1"/>
  <c r="V82" i="4"/>
  <c r="Y82" i="4"/>
  <c r="Z82" i="4"/>
  <c r="AA82" i="4"/>
  <c r="G83" i="4"/>
  <c r="R83" i="4"/>
  <c r="S83" i="4"/>
  <c r="T83" i="4"/>
  <c r="U83" i="4"/>
  <c r="V83" i="4"/>
  <c r="Y83" i="4" s="1"/>
  <c r="X83" i="4"/>
  <c r="Z83" i="4"/>
  <c r="AA83" i="4"/>
  <c r="G84" i="4"/>
  <c r="R84" i="4"/>
  <c r="S84" i="4"/>
  <c r="T84" i="4"/>
  <c r="U84" i="4"/>
  <c r="X84" i="4" s="1"/>
  <c r="V84" i="4"/>
  <c r="W84" i="4"/>
  <c r="Z84" i="4"/>
  <c r="AA84" i="4"/>
  <c r="G85" i="4"/>
  <c r="R85" i="4"/>
  <c r="S85" i="4"/>
  <c r="T85" i="4"/>
  <c r="U85" i="4"/>
  <c r="V85" i="4"/>
  <c r="X85" i="4"/>
  <c r="Z85" i="4"/>
  <c r="AA85" i="4"/>
  <c r="G86" i="4"/>
  <c r="R86" i="4"/>
  <c r="S86" i="4"/>
  <c r="T86" i="4"/>
  <c r="U86" i="4"/>
  <c r="X86" i="4" s="1"/>
  <c r="V86" i="4"/>
  <c r="W86" i="4"/>
  <c r="Y86" i="4"/>
  <c r="Z86" i="4"/>
  <c r="AA86" i="4"/>
  <c r="G87" i="4"/>
  <c r="R87" i="4"/>
  <c r="S87" i="4"/>
  <c r="T87" i="4"/>
  <c r="U87" i="4"/>
  <c r="V87" i="4"/>
  <c r="Y87" i="4" s="1"/>
  <c r="X87" i="4"/>
  <c r="Z87" i="4"/>
  <c r="AA87" i="4"/>
  <c r="G88" i="4"/>
  <c r="R88" i="4"/>
  <c r="S88" i="4"/>
  <c r="T88" i="4"/>
  <c r="U88" i="4"/>
  <c r="X88" i="4" s="1"/>
  <c r="V88" i="4"/>
  <c r="Z88" i="4"/>
  <c r="AA88" i="4"/>
  <c r="G89" i="4"/>
  <c r="R89" i="4"/>
  <c r="S89" i="4"/>
  <c r="T89" i="4"/>
  <c r="U89" i="4"/>
  <c r="V89" i="4"/>
  <c r="X89" i="4"/>
  <c r="Z89" i="4"/>
  <c r="AA89" i="4"/>
  <c r="G90" i="4"/>
  <c r="R90" i="4"/>
  <c r="S90" i="4"/>
  <c r="T90" i="4"/>
  <c r="U90" i="4"/>
  <c r="X90" i="4" s="1"/>
  <c r="V90" i="4"/>
  <c r="Y90" i="4"/>
  <c r="Z90" i="4"/>
  <c r="AA90" i="4"/>
  <c r="G91" i="4"/>
  <c r="R91" i="4"/>
  <c r="S91" i="4"/>
  <c r="T91" i="4"/>
  <c r="U91" i="4"/>
  <c r="V91" i="4"/>
  <c r="Y91" i="4" s="1"/>
  <c r="X91" i="4"/>
  <c r="Z91" i="4"/>
  <c r="AA91" i="4"/>
  <c r="G92" i="4"/>
  <c r="R92" i="4"/>
  <c r="S92" i="4"/>
  <c r="T92" i="4"/>
  <c r="U92" i="4"/>
  <c r="X92" i="4" s="1"/>
  <c r="V92" i="4"/>
  <c r="W92" i="4"/>
  <c r="Z92" i="4"/>
  <c r="AA92" i="4"/>
  <c r="G93" i="4"/>
  <c r="R93" i="4"/>
  <c r="S93" i="4"/>
  <c r="T93" i="4"/>
  <c r="U93" i="4"/>
  <c r="V93" i="4"/>
  <c r="X93" i="4"/>
  <c r="Z93" i="4"/>
  <c r="AA93" i="4"/>
  <c r="G94" i="4"/>
  <c r="R94" i="4"/>
  <c r="S94" i="4"/>
  <c r="T94" i="4"/>
  <c r="U94" i="4"/>
  <c r="X94" i="4" s="1"/>
  <c r="V94" i="4"/>
  <c r="W94" i="4"/>
  <c r="Y94" i="4"/>
  <c r="Z94" i="4"/>
  <c r="AA94" i="4"/>
  <c r="G95" i="4"/>
  <c r="R95" i="4"/>
  <c r="S95" i="4"/>
  <c r="T95" i="4"/>
  <c r="U95" i="4"/>
  <c r="V95" i="4"/>
  <c r="Y95" i="4" s="1"/>
  <c r="X95" i="4"/>
  <c r="Z95" i="4"/>
  <c r="AA95" i="4"/>
  <c r="G96" i="4"/>
  <c r="R96" i="4"/>
  <c r="S96" i="4"/>
  <c r="T96" i="4"/>
  <c r="U96" i="4"/>
  <c r="X96" i="4" s="1"/>
  <c r="V96" i="4"/>
  <c r="Z96" i="4"/>
  <c r="AA96" i="4"/>
  <c r="G97" i="4"/>
  <c r="R97" i="4"/>
  <c r="S97" i="4"/>
  <c r="T97" i="4"/>
  <c r="U97" i="4"/>
  <c r="V97" i="4"/>
  <c r="X97" i="4"/>
  <c r="Z97" i="4"/>
  <c r="AA97" i="4"/>
  <c r="G98" i="4"/>
  <c r="R98" i="4"/>
  <c r="S98" i="4"/>
  <c r="T98" i="4"/>
  <c r="U98" i="4"/>
  <c r="X98" i="4" s="1"/>
  <c r="V98" i="4"/>
  <c r="Z98" i="4"/>
  <c r="AA98" i="4"/>
  <c r="G99" i="4"/>
  <c r="R99" i="4"/>
  <c r="S99" i="4"/>
  <c r="T99" i="4"/>
  <c r="U99" i="4"/>
  <c r="V99" i="4"/>
  <c r="Y99" i="4" s="1"/>
  <c r="X99" i="4"/>
  <c r="Z99" i="4"/>
  <c r="AA99" i="4"/>
  <c r="G100" i="4"/>
  <c r="R100" i="4"/>
  <c r="S100" i="4"/>
  <c r="T100" i="4"/>
  <c r="U100" i="4"/>
  <c r="X100" i="4" s="1"/>
  <c r="V100" i="4"/>
  <c r="W100" i="4"/>
  <c r="Z100" i="4"/>
  <c r="AA100" i="4"/>
  <c r="G101" i="4"/>
  <c r="R101" i="4"/>
  <c r="S101" i="4"/>
  <c r="T101" i="4"/>
  <c r="U101" i="4"/>
  <c r="V101" i="4"/>
  <c r="X101" i="4"/>
  <c r="Z101" i="4"/>
  <c r="AA101" i="4"/>
  <c r="G102" i="4"/>
  <c r="R102" i="4"/>
  <c r="S102" i="4"/>
  <c r="T102" i="4"/>
  <c r="U102" i="4"/>
  <c r="X102" i="4" s="1"/>
  <c r="V102" i="4"/>
  <c r="W102" i="4"/>
  <c r="Y102" i="4"/>
  <c r="Z102" i="4"/>
  <c r="AA102" i="4"/>
  <c r="G103" i="4"/>
  <c r="R103" i="4"/>
  <c r="S103" i="4"/>
  <c r="T103" i="4"/>
  <c r="U103" i="4"/>
  <c r="V103" i="4"/>
  <c r="Y103" i="4" s="1"/>
  <c r="X103" i="4"/>
  <c r="Z103" i="4"/>
  <c r="AA103" i="4"/>
  <c r="G104" i="4"/>
  <c r="R104" i="4"/>
  <c r="S104" i="4"/>
  <c r="T104" i="4"/>
  <c r="U104" i="4"/>
  <c r="X104" i="4" s="1"/>
  <c r="V104" i="4"/>
  <c r="Z104" i="4"/>
  <c r="AA104" i="4"/>
  <c r="G105" i="4"/>
  <c r="R105" i="4"/>
  <c r="S105" i="4"/>
  <c r="T105" i="4"/>
  <c r="U105" i="4"/>
  <c r="V105" i="4"/>
  <c r="X105" i="4"/>
  <c r="Z105" i="4"/>
  <c r="AA105" i="4"/>
  <c r="G106" i="4"/>
  <c r="R106" i="4"/>
  <c r="S106" i="4"/>
  <c r="T106" i="4"/>
  <c r="U106" i="4"/>
  <c r="X106" i="4" s="1"/>
  <c r="V106" i="4"/>
  <c r="Z106" i="4"/>
  <c r="AA106" i="4"/>
  <c r="G107" i="4"/>
  <c r="R107" i="4"/>
  <c r="S107" i="4"/>
  <c r="T107" i="4"/>
  <c r="U107" i="4"/>
  <c r="V107" i="4"/>
  <c r="Y107" i="4" s="1"/>
  <c r="X107" i="4"/>
  <c r="Z107" i="4"/>
  <c r="AA107" i="4"/>
  <c r="G108" i="4"/>
  <c r="R108" i="4"/>
  <c r="S108" i="4"/>
  <c r="T108" i="4"/>
  <c r="U108" i="4"/>
  <c r="X108" i="4" s="1"/>
  <c r="V108" i="4"/>
  <c r="W108" i="4"/>
  <c r="Z108" i="4"/>
  <c r="AA108" i="4"/>
  <c r="G109" i="4"/>
  <c r="R109" i="4"/>
  <c r="S109" i="4"/>
  <c r="T109" i="4"/>
  <c r="U109" i="4"/>
  <c r="V109" i="4"/>
  <c r="X109" i="4"/>
  <c r="Z109" i="4"/>
  <c r="AA109" i="4"/>
  <c r="G110" i="4"/>
  <c r="R110" i="4"/>
  <c r="S110" i="4"/>
  <c r="T110" i="4"/>
  <c r="U110" i="4"/>
  <c r="X110" i="4" s="1"/>
  <c r="V110" i="4"/>
  <c r="W110" i="4"/>
  <c r="Y110" i="4"/>
  <c r="Z110" i="4"/>
  <c r="AA110" i="4"/>
  <c r="G111" i="4"/>
  <c r="R111" i="4"/>
  <c r="S111" i="4"/>
  <c r="T111" i="4"/>
  <c r="U111" i="4"/>
  <c r="V111" i="4"/>
  <c r="Y111" i="4" s="1"/>
  <c r="X111" i="4"/>
  <c r="Z111" i="4"/>
  <c r="AA111" i="4"/>
  <c r="G112" i="4"/>
  <c r="R112" i="4"/>
  <c r="S112" i="4"/>
  <c r="T112" i="4"/>
  <c r="U112" i="4"/>
  <c r="X112" i="4" s="1"/>
  <c r="V112" i="4"/>
  <c r="Z112" i="4"/>
  <c r="AA112" i="4"/>
  <c r="Y112" i="4" l="1"/>
  <c r="W111" i="4"/>
  <c r="W105" i="4"/>
  <c r="Y105" i="4"/>
  <c r="Y104" i="4"/>
  <c r="W103" i="4"/>
  <c r="W97" i="4"/>
  <c r="Y97" i="4"/>
  <c r="Y96" i="4"/>
  <c r="W112" i="4"/>
  <c r="Y106" i="4"/>
  <c r="W104" i="4"/>
  <c r="Y98" i="4"/>
  <c r="W96" i="4"/>
  <c r="W88" i="4"/>
  <c r="W80" i="4"/>
  <c r="W72" i="4"/>
  <c r="Y67" i="4"/>
  <c r="W67" i="4"/>
  <c r="W64" i="4"/>
  <c r="W109" i="4"/>
  <c r="Y109" i="4"/>
  <c r="Y108" i="4"/>
  <c r="W107" i="4"/>
  <c r="W106" i="4"/>
  <c r="W101" i="4"/>
  <c r="Y101" i="4"/>
  <c r="Y100" i="4"/>
  <c r="W99" i="4"/>
  <c r="W98" i="4"/>
  <c r="W93" i="4"/>
  <c r="Y93" i="4"/>
  <c r="Y92" i="4"/>
  <c r="W91" i="4"/>
  <c r="W90" i="4"/>
  <c r="W85" i="4"/>
  <c r="Y85" i="4"/>
  <c r="Y84" i="4"/>
  <c r="W83" i="4"/>
  <c r="W82" i="4"/>
  <c r="W77" i="4"/>
  <c r="Y77" i="4"/>
  <c r="Y76" i="4"/>
  <c r="W75" i="4"/>
  <c r="W74" i="4"/>
  <c r="Y68" i="4"/>
  <c r="W66" i="4"/>
  <c r="W95" i="4"/>
  <c r="W89" i="4"/>
  <c r="Y89" i="4"/>
  <c r="Y88" i="4"/>
  <c r="W87" i="4"/>
  <c r="W81" i="4"/>
  <c r="Y81" i="4"/>
  <c r="Y80" i="4"/>
  <c r="W79" i="4"/>
  <c r="W73" i="4"/>
  <c r="Y73" i="4"/>
  <c r="Y72" i="4"/>
  <c r="W71" i="4"/>
  <c r="Y64" i="4"/>
  <c r="W63" i="4"/>
  <c r="K8" i="4"/>
  <c r="K9" i="4" s="1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D7" authorId="0">
      <text>
        <r>
          <rPr>
            <b/>
            <u/>
            <sz val="8"/>
            <color indexed="81"/>
            <rFont val="Tahoma"/>
            <family val="2"/>
          </rPr>
          <t>Control Chart for Discrete/Attribute Data</t>
        </r>
        <r>
          <rPr>
            <sz val="8"/>
            <color indexed="81"/>
            <rFont val="Tahoma"/>
            <family val="2"/>
          </rPr>
          <t xml:space="preserve">
Attribute control charts are used to track counts or proportions. Examples: non-conformance-rate, number of customers served etc.
</t>
        </r>
        <r>
          <rPr>
            <u/>
            <sz val="8"/>
            <color indexed="81"/>
            <rFont val="Tahoma"/>
            <family val="2"/>
          </rPr>
          <t>P-Charts:</t>
        </r>
        <r>
          <rPr>
            <sz val="8"/>
            <color indexed="81"/>
            <rFont val="Tahoma"/>
            <family val="2"/>
          </rPr>
          <t xml:space="preserve">
- To monitor defect rate, proportion, percentage
- Example: a QA manager wants to check if the quality of incoming materials is constant and under control. He enters the inspection results of the past 100 lots in a P-Chart and evaluates the data and control limits.
Lot-1: 500=pass, 0=reject, p=0.000
Lot-2: 199=pass, 1=reject, p=0.005
Lot-3: 348=pass, 0=reject, p=0.000
CL = pbar (average proportion, sample-average)
UCL = pbar + 3 sqrt{  [pbar(1-p)]/n  }
LCL = xbar  -  3 sqrt{  [pbar(1-p)]/n  }; if result is below zero, set LCL=0.
</t>
        </r>
      </text>
    </comment>
    <comment ref="E7" authorId="0">
      <text>
        <r>
          <rPr>
            <b/>
            <u/>
            <sz val="8"/>
            <color indexed="81"/>
            <rFont val="Tahoma"/>
            <family val="2"/>
          </rPr>
          <t>Enter Limits</t>
        </r>
        <r>
          <rPr>
            <sz val="8"/>
            <color indexed="81"/>
            <rFont val="Tahoma"/>
            <family val="2"/>
          </rPr>
          <t xml:space="preserve">
- specification limits
- acceptance limits</t>
        </r>
      </text>
    </comment>
    <comment ref="G7" authorId="0">
      <text>
        <r>
          <rPr>
            <b/>
            <u/>
            <sz val="8"/>
            <color indexed="81"/>
            <rFont val="Tahoma"/>
            <family val="2"/>
          </rPr>
          <t>Process Capability</t>
        </r>
        <r>
          <rPr>
            <sz val="8"/>
            <color indexed="81"/>
            <rFont val="Tahoma"/>
            <family val="2"/>
          </rPr>
          <t xml:space="preserve">
- Capability index (Cp)
- Process Variation (Sigma)</t>
        </r>
      </text>
    </comment>
    <comment ref="D8" authorId="1">
      <text>
        <r>
          <rPr>
            <sz val="8"/>
            <color indexed="81"/>
            <rFont val="Tahoma"/>
            <family val="2"/>
          </rPr>
          <t>Upper Specification Limit</t>
        </r>
      </text>
    </comment>
    <comment ref="J8" authorId="1">
      <text>
        <r>
          <rPr>
            <b/>
            <u/>
            <sz val="8"/>
            <color indexed="81"/>
            <rFont val="Tahoma"/>
            <family val="2"/>
          </rPr>
          <t>Estimate for Sigma (all data)</t>
        </r>
        <r>
          <rPr>
            <sz val="8"/>
            <color indexed="81"/>
            <rFont val="Tahoma"/>
            <family val="2"/>
          </rPr>
          <t xml:space="preserve">
• Sigma corrected by c4-factor for sample-size &gt;25.
• Condition is met for all data in this matrix (SSI p.1059)
1. sigma = sbar/c4
2. sbar = stdev of all data
3. c4 = (4(n-1)) / (4n-3)</t>
        </r>
      </text>
    </comment>
    <comment ref="D9" authorId="1">
      <text>
        <r>
          <rPr>
            <sz val="8"/>
            <color indexed="81"/>
            <rFont val="Tahoma"/>
            <family val="2"/>
          </rPr>
          <t>Lower Specification Limit</t>
        </r>
      </text>
    </comment>
    <comment ref="J9" authorId="1">
      <text>
        <r>
          <rPr>
            <b/>
            <u/>
            <sz val="8"/>
            <color indexed="81"/>
            <rFont val="Tahoma"/>
            <family val="2"/>
          </rPr>
          <t xml:space="preserve">Process Capability Index Cp (all data) </t>
        </r>
        <r>
          <rPr>
            <sz val="8"/>
            <color indexed="81"/>
            <rFont val="Tahoma"/>
            <family val="2"/>
          </rPr>
          <t xml:space="preserve">
• Cp is the tolerance window in relation to the spread of the data.
• Data centering is not taken into account.
• Goal for Motorola's SixSigma: Cp &gt;= 2.0
Cp = (USL-LSL) / 6sigma
Cp=2 means that the specification-range is double of 6 standard deviations (or +/- 3 standard deviations) of the data.</t>
        </r>
      </text>
    </comment>
    <comment ref="A11" authorId="0">
      <text>
        <r>
          <rPr>
            <b/>
            <u/>
            <sz val="8"/>
            <color indexed="81"/>
            <rFont val="Tahoma"/>
            <family val="2"/>
          </rPr>
          <t>Enter Data</t>
        </r>
        <r>
          <rPr>
            <sz val="8"/>
            <color indexed="81"/>
            <rFont val="Tahoma"/>
            <family val="2"/>
          </rPr>
          <t xml:space="preserve">
- Sample number (m)
- Date
- Description
- Proportion p=(out/in)</t>
        </r>
      </text>
    </comment>
    <comment ref="A12" authorId="1">
      <text>
        <r>
          <rPr>
            <sz val="8"/>
            <color indexed="81"/>
            <rFont val="Tahoma"/>
            <family val="2"/>
          </rPr>
          <t>Subgroup number</t>
        </r>
      </text>
    </comment>
    <comment ref="E12" authorId="1">
      <text>
        <r>
          <rPr>
            <sz val="8"/>
            <color indexed="81"/>
            <rFont val="Tahoma"/>
            <family val="2"/>
          </rPr>
          <t>Sample size or quantity at process-start.</t>
        </r>
      </text>
    </comment>
    <comment ref="F12" authorId="1">
      <text>
        <r>
          <rPr>
            <sz val="8"/>
            <color indexed="81"/>
            <rFont val="Tahoma"/>
            <family val="2"/>
          </rPr>
          <t>Number of non-conforming elements or quantity at process-end.</t>
        </r>
      </text>
    </comment>
    <comment ref="G12" authorId="1">
      <text>
        <r>
          <rPr>
            <sz val="8"/>
            <color indexed="81"/>
            <rFont val="Tahoma"/>
            <family val="2"/>
          </rPr>
          <t>Proportion n(out) / n(in)</t>
        </r>
      </text>
    </comment>
    <comment ref="R12" authorId="1">
      <text>
        <r>
          <rPr>
            <sz val="8"/>
            <color indexed="81"/>
            <rFont val="Tahoma"/>
            <family val="2"/>
          </rPr>
          <t xml:space="preserve">C4 Control Chart Factor to </t>
        </r>
        <r>
          <rPr>
            <sz val="8"/>
            <color indexed="81"/>
            <rFont val="Tahoma"/>
            <family val="2"/>
          </rPr>
          <t>adjust for small sample sizes.</t>
        </r>
      </text>
    </comment>
    <comment ref="S12" authorId="1">
      <text>
        <r>
          <rPr>
            <sz val="8"/>
            <color indexed="81"/>
            <rFont val="Tahoma"/>
            <family val="2"/>
          </rPr>
          <t>Number of subgroup elements</t>
        </r>
      </text>
    </comment>
    <comment ref="T12" authorId="1">
      <text>
        <r>
          <rPr>
            <sz val="8"/>
            <color indexed="81"/>
            <rFont val="Tahoma"/>
            <family val="2"/>
          </rPr>
          <t>Number of subgroups</t>
        </r>
      </text>
    </comment>
    <comment ref="U12" authorId="1">
      <text>
        <r>
          <rPr>
            <sz val="8"/>
            <color indexed="81"/>
            <rFont val="Tahoma"/>
            <family val="2"/>
          </rPr>
          <t>Average proportion of non-confirming elements:
Sum of failures divided by total number of elements.</t>
        </r>
      </text>
    </comment>
    <comment ref="V12" authorId="1">
      <text>
        <r>
          <rPr>
            <sz val="8"/>
            <color indexed="81"/>
            <rFont val="Tahoma"/>
            <family val="2"/>
          </rPr>
          <t>Average quantity at process start</t>
        </r>
      </text>
    </comment>
    <comment ref="W12" authorId="1">
      <text>
        <r>
          <rPr>
            <sz val="8"/>
            <color indexed="81"/>
            <rFont val="Tahoma"/>
            <family val="2"/>
          </rPr>
          <t>Lower Control Limit</t>
        </r>
      </text>
    </comment>
    <comment ref="X12" authorId="1">
      <text>
        <r>
          <rPr>
            <sz val="8"/>
            <color indexed="81"/>
            <rFont val="Tahoma"/>
            <family val="2"/>
          </rPr>
          <t>Center Line</t>
        </r>
      </text>
    </comment>
    <comment ref="Y12" authorId="1">
      <text>
        <r>
          <rPr>
            <sz val="8"/>
            <color indexed="81"/>
            <rFont val="Tahoma"/>
            <family val="2"/>
          </rPr>
          <t>Upper Control Limit</t>
        </r>
      </text>
    </comment>
    <comment ref="Z12" authorId="1">
      <text>
        <r>
          <rPr>
            <sz val="8"/>
            <color indexed="81"/>
            <rFont val="Tahoma"/>
            <family val="2"/>
          </rPr>
          <t>Upper Specification Limit</t>
        </r>
      </text>
    </comment>
    <comment ref="AA12" authorId="1">
      <text>
        <r>
          <rPr>
            <sz val="8"/>
            <color indexed="81"/>
            <rFont val="Tahoma"/>
            <family val="2"/>
          </rPr>
          <t>Lower Specification Limit</t>
        </r>
      </text>
    </comment>
  </commentList>
</comments>
</file>

<file path=xl/sharedStrings.xml><?xml version="1.0" encoding="utf-8"?>
<sst xmlns="http://schemas.openxmlformats.org/spreadsheetml/2006/main" count="134" uniqueCount="34">
  <si>
    <t>Description</t>
  </si>
  <si>
    <t>LSL</t>
  </si>
  <si>
    <t>USL</t>
  </si>
  <si>
    <t>m</t>
  </si>
  <si>
    <t>p</t>
  </si>
  <si>
    <t>n(out)</t>
  </si>
  <si>
    <t>n(in)</t>
  </si>
  <si>
    <t>2. Enter Sample Data</t>
  </si>
  <si>
    <t>Cp</t>
  </si>
  <si>
    <t>Process Capability</t>
  </si>
  <si>
    <t>Lower Spec Limit</t>
  </si>
  <si>
    <t>Sigma</t>
  </si>
  <si>
    <t>Standard Deviation</t>
  </si>
  <si>
    <t>Upper Spec Limit</t>
  </si>
  <si>
    <t>4. Result: Capability</t>
  </si>
  <si>
    <t>1. Start: Enter Limits</t>
  </si>
  <si>
    <t>Enter Name</t>
  </si>
  <si>
    <t>pControl</t>
  </si>
  <si>
    <t>%</t>
  </si>
  <si>
    <t>Yield</t>
  </si>
  <si>
    <t>Widgets</t>
  </si>
  <si>
    <t>Production</t>
  </si>
  <si>
    <t>Date:</t>
  </si>
  <si>
    <t>Owner:</t>
  </si>
  <si>
    <t>Reference:</t>
  </si>
  <si>
    <t>Unit:</t>
  </si>
  <si>
    <t>Variable:</t>
  </si>
  <si>
    <t>Item:</t>
  </si>
  <si>
    <t>Process:</t>
  </si>
  <si>
    <t>Navigating to Results</t>
  </si>
  <si>
    <t>Six Sigma for Excel</t>
  </si>
  <si>
    <t>Leanmap.com</t>
  </si>
  <si>
    <t>p-Control Chart</t>
  </si>
  <si>
    <t>Lean6™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</si>
</sst>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m/d;@"/>
    <numFmt numFmtId="166" formatCode="0.0"/>
  </numFmts>
  <fonts count="23">
    <font>
      <sz val="11"/>
      <color theme="1"/>
      <name val="Calibri"/>
      <family val="2"/>
      <scheme val="minor"/>
    </font>
    <font>
      <sz val="10"/>
      <name val="Geneva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sz val="10"/>
      <color indexed="12"/>
      <name val="Arial"/>
      <family val="2"/>
    </font>
    <font>
      <sz val="10"/>
      <color indexed="12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u/>
      <sz val="10"/>
      <color indexed="8"/>
      <name val="Arial"/>
      <family val="2"/>
    </font>
    <font>
      <u/>
      <sz val="10"/>
      <name val="Arial"/>
      <family val="2"/>
    </font>
    <font>
      <u/>
      <sz val="9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10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u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2" fillId="0" borderId="0"/>
    <xf numFmtId="0" fontId="14" fillId="0" borderId="0" applyNumberFormat="0" applyFill="0" applyBorder="0" applyAlignment="0" applyProtection="0">
      <alignment vertical="top"/>
      <protection locked="0"/>
    </xf>
    <xf numFmtId="43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03">
    <xf numFmtId="0" fontId="0" fillId="0" borderId="0" xfId="0"/>
    <xf numFmtId="0" fontId="2" fillId="2" borderId="0" xfId="1" applyFont="1" applyFill="1" applyBorder="1" applyProtection="1">
      <protection hidden="1"/>
    </xf>
    <xf numFmtId="0" fontId="3" fillId="2" borderId="1" xfId="1" applyFont="1" applyFill="1" applyBorder="1" applyProtection="1">
      <protection hidden="1"/>
    </xf>
    <xf numFmtId="0" fontId="3" fillId="2" borderId="2" xfId="1" applyFont="1" applyFill="1" applyBorder="1" applyProtection="1">
      <protection hidden="1"/>
    </xf>
    <xf numFmtId="164" fontId="3" fillId="2" borderId="2" xfId="1" applyNumberFormat="1" applyFont="1" applyFill="1" applyBorder="1" applyProtection="1">
      <protection hidden="1"/>
    </xf>
    <xf numFmtId="0" fontId="3" fillId="2" borderId="3" xfId="1" applyFont="1" applyFill="1" applyBorder="1" applyProtection="1">
      <protection hidden="1"/>
    </xf>
    <xf numFmtId="164" fontId="4" fillId="2" borderId="3" xfId="1" applyNumberFormat="1" applyFont="1" applyFill="1" applyBorder="1" applyProtection="1">
      <protection hidden="1"/>
    </xf>
    <xf numFmtId="0" fontId="2" fillId="2" borderId="2" xfId="1" applyFont="1" applyFill="1" applyBorder="1" applyProtection="1">
      <protection hidden="1"/>
    </xf>
    <xf numFmtId="0" fontId="2" fillId="2" borderId="3" xfId="1" applyFont="1" applyFill="1" applyBorder="1" applyProtection="1">
      <protection hidden="1"/>
    </xf>
    <xf numFmtId="9" fontId="5" fillId="2" borderId="4" xfId="2" applyFont="1" applyFill="1" applyBorder="1" applyAlignment="1" applyProtection="1">
      <alignment shrinkToFit="1"/>
      <protection hidden="1"/>
    </xf>
    <xf numFmtId="0" fontId="6" fillId="2" borderId="0" xfId="3" applyFont="1" applyFill="1" applyBorder="1" applyAlignment="1" applyProtection="1">
      <alignment shrinkToFit="1"/>
      <protection locked="0" hidden="1"/>
    </xf>
    <xf numFmtId="165" fontId="6" fillId="2" borderId="3" xfId="3" applyNumberFormat="1" applyFont="1" applyFill="1" applyBorder="1" applyAlignment="1" applyProtection="1">
      <alignment horizontal="center" shrinkToFit="1"/>
      <protection locked="0" hidden="1"/>
    </xf>
    <xf numFmtId="0" fontId="7" fillId="2" borderId="3" xfId="3" applyFont="1" applyFill="1" applyBorder="1" applyAlignment="1" applyProtection="1">
      <alignment shrinkToFit="1"/>
      <protection locked="0" hidden="1"/>
    </xf>
    <xf numFmtId="0" fontId="3" fillId="2" borderId="5" xfId="1" applyFont="1" applyFill="1" applyBorder="1" applyProtection="1">
      <protection hidden="1"/>
    </xf>
    <xf numFmtId="0" fontId="3" fillId="2" borderId="0" xfId="1" applyFont="1" applyFill="1" applyBorder="1" applyProtection="1">
      <protection hidden="1"/>
    </xf>
    <xf numFmtId="164" fontId="3" fillId="2" borderId="0" xfId="1" applyNumberFormat="1" applyFont="1" applyFill="1" applyBorder="1" applyProtection="1">
      <protection hidden="1"/>
    </xf>
    <xf numFmtId="0" fontId="3" fillId="2" borderId="6" xfId="1" applyFont="1" applyFill="1" applyBorder="1" applyProtection="1">
      <protection hidden="1"/>
    </xf>
    <xf numFmtId="164" fontId="4" fillId="2" borderId="6" xfId="1" applyNumberFormat="1" applyFont="1" applyFill="1" applyBorder="1" applyProtection="1">
      <protection hidden="1"/>
    </xf>
    <xf numFmtId="0" fontId="2" fillId="2" borderId="6" xfId="1" applyFont="1" applyFill="1" applyBorder="1" applyProtection="1">
      <protection hidden="1"/>
    </xf>
    <xf numFmtId="9" fontId="5" fillId="2" borderId="7" xfId="2" applyFont="1" applyFill="1" applyBorder="1" applyAlignment="1" applyProtection="1">
      <alignment shrinkToFit="1"/>
      <protection hidden="1"/>
    </xf>
    <xf numFmtId="165" fontId="6" fillId="2" borderId="6" xfId="3" applyNumberFormat="1" applyFont="1" applyFill="1" applyBorder="1" applyAlignment="1" applyProtection="1">
      <alignment horizontal="center" shrinkToFit="1"/>
      <protection locked="0" hidden="1"/>
    </xf>
    <xf numFmtId="0" fontId="7" fillId="2" borderId="6" xfId="3" applyFont="1" applyFill="1" applyBorder="1" applyAlignment="1" applyProtection="1">
      <alignment shrinkToFit="1"/>
      <protection locked="0" hidden="1"/>
    </xf>
    <xf numFmtId="0" fontId="2" fillId="2" borderId="1" xfId="1" applyFont="1" applyFill="1" applyBorder="1" applyProtection="1">
      <protection hidden="1"/>
    </xf>
    <xf numFmtId="0" fontId="2" fillId="2" borderId="5" xfId="1" applyFont="1" applyFill="1" applyBorder="1" applyProtection="1">
      <protection hidden="1"/>
    </xf>
    <xf numFmtId="0" fontId="2" fillId="2" borderId="8" xfId="1" applyFont="1" applyFill="1" applyBorder="1" applyProtection="1">
      <protection hidden="1"/>
    </xf>
    <xf numFmtId="0" fontId="2" fillId="2" borderId="9" xfId="1" applyFont="1" applyFill="1" applyBorder="1" applyProtection="1">
      <protection hidden="1"/>
    </xf>
    <xf numFmtId="0" fontId="2" fillId="2" borderId="10" xfId="1" applyFont="1" applyFill="1" applyBorder="1" applyProtection="1">
      <protection hidden="1"/>
    </xf>
    <xf numFmtId="164" fontId="4" fillId="2" borderId="6" xfId="3" applyNumberFormat="1" applyFont="1" applyFill="1" applyBorder="1" applyAlignment="1" applyProtection="1">
      <alignment horizontal="right"/>
      <protection hidden="1"/>
    </xf>
    <xf numFmtId="164" fontId="5" fillId="2" borderId="0" xfId="1" applyNumberFormat="1" applyFont="1" applyFill="1" applyBorder="1" applyProtection="1">
      <protection hidden="1"/>
    </xf>
    <xf numFmtId="9" fontId="5" fillId="2" borderId="11" xfId="2" applyFont="1" applyFill="1" applyBorder="1" applyAlignment="1" applyProtection="1">
      <alignment shrinkToFit="1"/>
      <protection hidden="1"/>
    </xf>
    <xf numFmtId="0" fontId="6" fillId="2" borderId="9" xfId="3" applyFont="1" applyFill="1" applyBorder="1" applyAlignment="1" applyProtection="1">
      <alignment shrinkToFit="1"/>
      <protection locked="0" hidden="1"/>
    </xf>
    <xf numFmtId="165" fontId="6" fillId="2" borderId="10" xfId="3" applyNumberFormat="1" applyFont="1" applyFill="1" applyBorder="1" applyAlignment="1" applyProtection="1">
      <alignment horizontal="center" shrinkToFit="1"/>
      <protection locked="0" hidden="1"/>
    </xf>
    <xf numFmtId="0" fontId="3" fillId="2" borderId="1" xfId="1" applyFont="1" applyFill="1" applyBorder="1" applyAlignment="1" applyProtection="1">
      <alignment horizontal="center"/>
      <protection hidden="1"/>
    </xf>
    <xf numFmtId="0" fontId="3" fillId="2" borderId="2" xfId="1" applyFont="1" applyFill="1" applyBorder="1" applyAlignment="1" applyProtection="1">
      <alignment horizontal="center"/>
      <protection hidden="1"/>
    </xf>
    <xf numFmtId="0" fontId="3" fillId="2" borderId="3" xfId="1" applyFont="1" applyFill="1" applyBorder="1" applyAlignment="1" applyProtection="1">
      <alignment horizontal="center"/>
      <protection hidden="1"/>
    </xf>
    <xf numFmtId="0" fontId="4" fillId="2" borderId="1" xfId="1" applyFont="1" applyFill="1" applyBorder="1" applyAlignment="1" applyProtection="1">
      <alignment horizontal="center"/>
      <protection hidden="1"/>
    </xf>
    <xf numFmtId="0" fontId="4" fillId="2" borderId="2" xfId="1" applyFont="1" applyFill="1" applyBorder="1" applyAlignment="1" applyProtection="1">
      <alignment horizontal="center"/>
      <protection hidden="1"/>
    </xf>
    <xf numFmtId="0" fontId="4" fillId="2" borderId="3" xfId="3" applyFont="1" applyFill="1" applyBorder="1" applyAlignment="1" applyProtection="1">
      <alignment horizontal="center"/>
      <protection hidden="1"/>
    </xf>
    <xf numFmtId="0" fontId="2" fillId="2" borderId="11" xfId="3" applyFill="1" applyBorder="1" applyAlignment="1" applyProtection="1">
      <alignment horizontal="center"/>
      <protection hidden="1"/>
    </xf>
    <xf numFmtId="0" fontId="2" fillId="2" borderId="9" xfId="3" applyFill="1" applyBorder="1" applyAlignment="1" applyProtection="1">
      <alignment horizontal="center"/>
      <protection hidden="1"/>
    </xf>
    <xf numFmtId="0" fontId="7" fillId="2" borderId="9" xfId="3" applyFont="1" applyFill="1" applyBorder="1" applyAlignment="1" applyProtection="1">
      <alignment horizontal="center" shrinkToFit="1"/>
      <protection locked="0" hidden="1"/>
    </xf>
    <xf numFmtId="0" fontId="2" fillId="2" borderId="12" xfId="3" applyFill="1" applyBorder="1" applyAlignment="1" applyProtection="1">
      <alignment horizontal="center"/>
      <protection hidden="1"/>
    </xf>
    <xf numFmtId="0" fontId="2" fillId="2" borderId="0" xfId="3" applyFill="1" applyAlignment="1" applyProtection="1">
      <alignment horizontal="center"/>
      <protection hidden="1"/>
    </xf>
    <xf numFmtId="164" fontId="5" fillId="2" borderId="1" xfId="1" applyNumberFormat="1" applyFont="1" applyFill="1" applyBorder="1" applyAlignment="1" applyProtection="1">
      <alignment horizontal="center"/>
      <protection hidden="1"/>
    </xf>
    <xf numFmtId="2" fontId="5" fillId="2" borderId="2" xfId="3" applyNumberFormat="1" applyFont="1" applyFill="1" applyBorder="1" applyAlignment="1" applyProtection="1">
      <alignment horizontal="center"/>
      <protection hidden="1"/>
    </xf>
    <xf numFmtId="0" fontId="6" fillId="2" borderId="1" xfId="2" applyNumberFormat="1" applyFont="1" applyFill="1" applyBorder="1" applyAlignment="1" applyProtection="1">
      <alignment horizontal="center" shrinkToFit="1"/>
      <protection locked="0" hidden="1"/>
    </xf>
    <xf numFmtId="0" fontId="2" fillId="2" borderId="2" xfId="1" applyFont="1" applyFill="1" applyBorder="1" applyAlignment="1" applyProtection="1">
      <alignment horizontal="left"/>
      <protection hidden="1"/>
    </xf>
    <xf numFmtId="164" fontId="5" fillId="2" borderId="8" xfId="1" applyNumberFormat="1" applyFont="1" applyFill="1" applyBorder="1" applyProtection="1">
      <protection hidden="1"/>
    </xf>
    <xf numFmtId="166" fontId="5" fillId="2" borderId="9" xfId="3" applyNumberFormat="1" applyFont="1" applyFill="1" applyBorder="1" applyAlignment="1" applyProtection="1">
      <alignment horizontal="center"/>
      <protection hidden="1"/>
    </xf>
    <xf numFmtId="0" fontId="6" fillId="2" borderId="5" xfId="2" applyNumberFormat="1" applyFont="1" applyFill="1" applyBorder="1" applyAlignment="1" applyProtection="1">
      <alignment horizontal="center" shrinkToFit="1"/>
      <protection locked="0" hidden="1"/>
    </xf>
    <xf numFmtId="0" fontId="2" fillId="2" borderId="0" xfId="1" applyFont="1" applyFill="1" applyBorder="1" applyAlignment="1" applyProtection="1">
      <alignment horizontal="left"/>
      <protection hidden="1"/>
    </xf>
    <xf numFmtId="0" fontId="8" fillId="3" borderId="13" xfId="1" applyFont="1" applyFill="1" applyBorder="1" applyAlignment="1" applyProtection="1">
      <alignment horizontal="center"/>
      <protection hidden="1"/>
    </xf>
    <xf numFmtId="0" fontId="8" fillId="3" borderId="14" xfId="3" applyFont="1" applyFill="1" applyBorder="1" applyAlignment="1" applyProtection="1">
      <alignment horizontal="left"/>
      <protection hidden="1"/>
    </xf>
    <xf numFmtId="0" fontId="8" fillId="4" borderId="14" xfId="1" applyFont="1" applyFill="1" applyBorder="1" applyAlignment="1" applyProtection="1">
      <alignment horizontal="center"/>
      <protection hidden="1"/>
    </xf>
    <xf numFmtId="0" fontId="2" fillId="4" borderId="14" xfId="3" applyFill="1" applyBorder="1" applyAlignment="1" applyProtection="1">
      <alignment horizontal="center"/>
      <protection hidden="1"/>
    </xf>
    <xf numFmtId="0" fontId="8" fillId="4" borderId="15" xfId="1" applyFont="1" applyFill="1" applyBorder="1" applyProtection="1">
      <protection hidden="1"/>
    </xf>
    <xf numFmtId="0" fontId="9" fillId="2" borderId="0" xfId="3" applyFont="1" applyFill="1" applyBorder="1" applyAlignment="1" applyProtection="1">
      <alignment horizontal="right"/>
      <protection hidden="1"/>
    </xf>
    <xf numFmtId="0" fontId="2" fillId="2" borderId="0" xfId="3" applyFill="1" applyBorder="1" applyAlignment="1" applyProtection="1">
      <protection hidden="1"/>
    </xf>
    <xf numFmtId="0" fontId="9" fillId="2" borderId="0" xfId="3" applyFont="1" applyFill="1" applyBorder="1" applyProtection="1">
      <protection hidden="1"/>
    </xf>
    <xf numFmtId="0" fontId="6" fillId="2" borderId="2" xfId="3" applyFont="1" applyFill="1" applyBorder="1" applyAlignment="1" applyProtection="1">
      <alignment horizontal="left" shrinkToFit="1"/>
      <protection locked="0" hidden="1"/>
    </xf>
    <xf numFmtId="0" fontId="12" fillId="2" borderId="9" xfId="3" applyFont="1" applyFill="1" applyBorder="1" applyProtection="1">
      <protection hidden="1"/>
    </xf>
    <xf numFmtId="0" fontId="2" fillId="2" borderId="0" xfId="3" applyFill="1" applyProtection="1">
      <protection hidden="1"/>
    </xf>
    <xf numFmtId="0" fontId="11" fillId="2" borderId="2" xfId="4" applyFont="1" applyFill="1" applyBorder="1" applyAlignment="1" applyProtection="1">
      <protection hidden="1"/>
    </xf>
    <xf numFmtId="0" fontId="3" fillId="2" borderId="0" xfId="3" applyFont="1" applyFill="1" applyProtection="1">
      <protection hidden="1"/>
    </xf>
    <xf numFmtId="0" fontId="15" fillId="2" borderId="0" xfId="3" applyFont="1" applyFill="1" applyProtection="1">
      <protection hidden="1"/>
    </xf>
    <xf numFmtId="0" fontId="16" fillId="2" borderId="0" xfId="4" applyFont="1" applyFill="1" applyBorder="1" applyAlignment="1" applyProtection="1"/>
    <xf numFmtId="0" fontId="2" fillId="2" borderId="16" xfId="4" applyNumberFormat="1" applyFont="1" applyFill="1" applyBorder="1" applyAlignment="1" applyProtection="1">
      <alignment horizontal="right" vertical="center"/>
      <protection hidden="1"/>
    </xf>
    <xf numFmtId="0" fontId="2" fillId="2" borderId="16" xfId="4" applyNumberFormat="1" applyFont="1" applyFill="1" applyBorder="1" applyAlignment="1" applyProtection="1">
      <alignment vertical="top"/>
      <protection hidden="1"/>
    </xf>
    <xf numFmtId="0" fontId="2" fillId="2" borderId="16" xfId="3" applyFill="1" applyBorder="1" applyAlignment="1" applyProtection="1">
      <protection hidden="1"/>
    </xf>
    <xf numFmtId="0" fontId="2" fillId="2" borderId="16" xfId="3" applyNumberFormat="1" applyFont="1" applyFill="1" applyBorder="1" applyAlignment="1" applyProtection="1">
      <alignment vertical="center"/>
      <protection hidden="1"/>
    </xf>
    <xf numFmtId="0" fontId="18" fillId="2" borderId="16" xfId="3" applyNumberFormat="1" applyFont="1" applyFill="1" applyBorder="1" applyAlignment="1" applyProtection="1">
      <alignment vertical="center"/>
      <protection hidden="1"/>
    </xf>
    <xf numFmtId="0" fontId="19" fillId="2" borderId="0" xfId="4" applyNumberFormat="1" applyFont="1" applyFill="1" applyBorder="1" applyAlignment="1" applyProtection="1">
      <alignment horizontal="right" vertical="center"/>
      <protection hidden="1"/>
    </xf>
    <xf numFmtId="0" fontId="2" fillId="2" borderId="0" xfId="3" applyNumberFormat="1" applyFont="1" applyFill="1" applyBorder="1" applyAlignment="1" applyProtection="1">
      <alignment vertical="top"/>
      <protection hidden="1"/>
    </xf>
    <xf numFmtId="0" fontId="2" fillId="2" borderId="0" xfId="3" applyNumberFormat="1" applyFont="1" applyFill="1" applyBorder="1" applyAlignment="1" applyProtection="1">
      <alignment vertical="center"/>
      <protection hidden="1"/>
    </xf>
    <xf numFmtId="0" fontId="18" fillId="2" borderId="0" xfId="3" applyNumberFormat="1" applyFont="1" applyFill="1" applyBorder="1" applyAlignment="1" applyProtection="1">
      <alignment vertical="center"/>
      <protection hidden="1"/>
    </xf>
    <xf numFmtId="0" fontId="7" fillId="2" borderId="0" xfId="3" applyFont="1" applyFill="1" applyBorder="1" applyAlignment="1" applyProtection="1">
      <alignment horizontal="left" shrinkToFit="1"/>
      <protection locked="0" hidden="1"/>
    </xf>
    <xf numFmtId="0" fontId="7" fillId="2" borderId="2" xfId="3" applyFont="1" applyFill="1" applyBorder="1" applyAlignment="1" applyProtection="1">
      <alignment horizontal="left" shrinkToFit="1"/>
      <protection locked="0" hidden="1"/>
    </xf>
    <xf numFmtId="0" fontId="11" fillId="2" borderId="9" xfId="3" applyFont="1" applyFill="1" applyBorder="1" applyAlignment="1" applyProtection="1">
      <protection hidden="1"/>
    </xf>
    <xf numFmtId="0" fontId="2" fillId="2" borderId="9" xfId="3" applyFont="1" applyFill="1" applyBorder="1" applyAlignment="1" applyProtection="1">
      <protection hidden="1"/>
    </xf>
    <xf numFmtId="0" fontId="2" fillId="0" borderId="9" xfId="3" applyFont="1" applyBorder="1" applyAlignment="1" applyProtection="1">
      <protection hidden="1"/>
    </xf>
    <xf numFmtId="0" fontId="2" fillId="0" borderId="10" xfId="1" applyFont="1" applyFill="1" applyBorder="1" applyAlignment="1" applyProtection="1">
      <alignment horizontal="center"/>
      <protection hidden="1"/>
    </xf>
    <xf numFmtId="0" fontId="2" fillId="0" borderId="9" xfId="1" applyFont="1" applyFill="1" applyBorder="1" applyAlignment="1" applyProtection="1">
      <alignment horizontal="center"/>
      <protection hidden="1"/>
    </xf>
    <xf numFmtId="0" fontId="2" fillId="0" borderId="8" xfId="1" applyFont="1" applyFill="1" applyBorder="1" applyAlignment="1" applyProtection="1">
      <alignment horizontal="center"/>
      <protection hidden="1"/>
    </xf>
    <xf numFmtId="0" fontId="8" fillId="3" borderId="15" xfId="1" applyFont="1" applyFill="1" applyBorder="1" applyAlignment="1" applyProtection="1">
      <alignment horizontal="center"/>
      <protection hidden="1"/>
    </xf>
    <xf numFmtId="0" fontId="8" fillId="3" borderId="14" xfId="3" applyFont="1" applyFill="1" applyBorder="1" applyAlignment="1" applyProtection="1">
      <alignment horizontal="center"/>
      <protection hidden="1"/>
    </xf>
    <xf numFmtId="0" fontId="8" fillId="3" borderId="13" xfId="3" applyFont="1" applyFill="1" applyBorder="1" applyAlignment="1" applyProtection="1">
      <alignment horizontal="center"/>
      <protection hidden="1"/>
    </xf>
    <xf numFmtId="0" fontId="13" fillId="2" borderId="10" xfId="3" applyFont="1" applyFill="1" applyBorder="1" applyAlignment="1" applyProtection="1">
      <protection hidden="1"/>
    </xf>
    <xf numFmtId="0" fontId="7" fillId="2" borderId="9" xfId="3" applyFont="1" applyFill="1" applyBorder="1" applyAlignment="1" applyProtection="1">
      <alignment horizontal="left" shrinkToFit="1"/>
      <protection locked="0" hidden="1"/>
    </xf>
    <xf numFmtId="0" fontId="8" fillId="2" borderId="15" xfId="1" applyFont="1" applyFill="1" applyBorder="1" applyAlignment="1" applyProtection="1">
      <alignment horizontal="center"/>
      <protection hidden="1"/>
    </xf>
    <xf numFmtId="0" fontId="2" fillId="2" borderId="14" xfId="3" applyFill="1" applyBorder="1" applyAlignment="1" applyProtection="1">
      <alignment horizontal="center"/>
      <protection hidden="1"/>
    </xf>
    <xf numFmtId="0" fontId="2" fillId="0" borderId="14" xfId="3" applyBorder="1" applyAlignment="1" applyProtection="1">
      <protection hidden="1"/>
    </xf>
    <xf numFmtId="0" fontId="2" fillId="0" borderId="13" xfId="3" applyBorder="1" applyAlignment="1" applyProtection="1">
      <protection hidden="1"/>
    </xf>
    <xf numFmtId="0" fontId="14" fillId="2" borderId="0" xfId="4" applyFill="1" applyBorder="1" applyAlignment="1" applyProtection="1">
      <alignment horizontal="right"/>
      <protection hidden="1"/>
    </xf>
    <xf numFmtId="0" fontId="14" fillId="2" borderId="2" xfId="4" applyFill="1" applyBorder="1" applyAlignment="1" applyProtection="1">
      <alignment horizontal="left"/>
      <protection hidden="1"/>
    </xf>
    <xf numFmtId="14" fontId="6" fillId="2" borderId="2" xfId="3" applyNumberFormat="1" applyFont="1" applyFill="1" applyBorder="1" applyAlignment="1" applyProtection="1">
      <alignment horizontal="left" shrinkToFit="1"/>
      <protection locked="0" hidden="1"/>
    </xf>
    <xf numFmtId="0" fontId="6" fillId="0" borderId="1" xfId="3" applyFont="1" applyBorder="1" applyAlignment="1" applyProtection="1">
      <alignment horizontal="left" shrinkToFit="1"/>
      <protection locked="0" hidden="1"/>
    </xf>
    <xf numFmtId="0" fontId="10" fillId="2" borderId="3" xfId="3" applyFont="1" applyFill="1" applyBorder="1" applyAlignment="1" applyProtection="1">
      <alignment horizontal="left" shrinkToFit="1"/>
      <protection locked="0" hidden="1"/>
    </xf>
    <xf numFmtId="0" fontId="2" fillId="0" borderId="2" xfId="3" applyBorder="1" applyAlignment="1" applyProtection="1">
      <alignment horizontal="left" shrinkToFit="1"/>
      <protection locked="0" hidden="1"/>
    </xf>
    <xf numFmtId="0" fontId="2" fillId="0" borderId="8" xfId="3" applyFont="1" applyBorder="1" applyAlignment="1" applyProtection="1">
      <protection hidden="1"/>
    </xf>
    <xf numFmtId="0" fontId="17" fillId="2" borderId="0" xfId="1" applyFont="1" applyFill="1" applyBorder="1" applyAlignment="1" applyProtection="1">
      <alignment horizontal="center" vertical="center"/>
      <protection hidden="1"/>
    </xf>
    <xf numFmtId="0" fontId="17" fillId="2" borderId="16" xfId="1" applyFont="1" applyFill="1" applyBorder="1" applyAlignment="1" applyProtection="1">
      <alignment horizontal="center" vertical="center"/>
      <protection hidden="1"/>
    </xf>
    <xf numFmtId="0" fontId="6" fillId="2" borderId="2" xfId="3" applyFont="1" applyFill="1" applyBorder="1" applyAlignment="1" applyProtection="1">
      <alignment horizontal="left" shrinkToFit="1"/>
      <protection locked="0" hidden="1"/>
    </xf>
    <xf numFmtId="0" fontId="12" fillId="2" borderId="9" xfId="3" applyFont="1" applyFill="1" applyBorder="1" applyAlignment="1" applyProtection="1">
      <protection hidden="1"/>
    </xf>
  </cellXfs>
  <cellStyles count="8">
    <cellStyle name="Dezimal_Lean6-060602" xfId="5"/>
    <cellStyle name="Hyperlink" xfId="4" builtinId="8"/>
    <cellStyle name="Normal" xfId="0" builtinId="0"/>
    <cellStyle name="Normal 2" xfId="3"/>
    <cellStyle name="Normal_12.4E" xfId="1"/>
    <cellStyle name="Percent 2" xfId="2"/>
    <cellStyle name="Standard 2" xfId="6"/>
    <cellStyle name="Währung_Lean6-060602" xfId="7"/>
  </cellStyles>
  <dxfs count="6">
    <dxf>
      <fill>
        <patternFill>
          <bgColor indexed="24"/>
        </patternFill>
      </fill>
    </dxf>
    <dxf>
      <fill>
        <patternFill>
          <bgColor indexed="29"/>
        </patternFill>
      </fill>
    </dxf>
    <dxf>
      <fill>
        <patternFill>
          <bgColor indexed="24"/>
        </patternFill>
      </fill>
    </dxf>
    <dxf>
      <fill>
        <patternFill>
          <bgColor indexed="43"/>
        </patternFill>
      </fill>
    </dxf>
    <dxf>
      <fill>
        <patternFill>
          <bgColor indexed="24"/>
        </patternFill>
      </fill>
    </dxf>
    <dxf>
      <fill>
        <patternFill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1.jpeg"/><Relationship Id="rId1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24000" cy="315616"/>
    <xdr:pic>
      <xdr:nvPicPr>
        <xdr:cNvPr id="4" name="Picture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7</xdr:col>
      <xdr:colOff>0</xdr:colOff>
      <xdr:row>10</xdr:row>
      <xdr:rowOff>9525</xdr:rowOff>
    </xdr:from>
    <xdr:to>
      <xdr:col>27</xdr:col>
      <xdr:colOff>9525</xdr:colOff>
      <xdr:row>62</xdr:row>
      <xdr:rowOff>19051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3650" y="1552575"/>
          <a:ext cx="7248525" cy="793432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17</xdr:col>
      <xdr:colOff>180975</xdr:colOff>
      <xdr:row>17</xdr:row>
      <xdr:rowOff>0</xdr:rowOff>
    </xdr:from>
    <xdr:to>
      <xdr:col>26</xdr:col>
      <xdr:colOff>285750</xdr:colOff>
      <xdr:row>29</xdr:row>
      <xdr:rowOff>85725</xdr:rowOff>
    </xdr:to>
    <xdr:sp macro="" textlink="">
      <xdr:nvSpPr>
        <xdr:cNvPr id="6" name="Rectangle 5"/>
        <xdr:cNvSpPr/>
      </xdr:nvSpPr>
      <xdr:spPr>
        <a:xfrm>
          <a:off x="6334125" y="2609850"/>
          <a:ext cx="3362325" cy="1914525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12"/>
  <sheetViews>
    <sheetView tabSelected="1" workbookViewId="0">
      <selection activeCell="T8" sqref="T8"/>
    </sheetView>
  </sheetViews>
  <sheetFormatPr defaultColWidth="5.5703125" defaultRowHeight="12.6" customHeight="1"/>
  <cols>
    <col min="1" max="27" width="5.42578125" style="1" customWidth="1"/>
    <col min="28" max="16384" width="5.5703125" style="1"/>
  </cols>
  <sheetData>
    <row r="1" spans="1:44" ht="12.75" customHeight="1">
      <c r="A1" s="74" t="s">
        <v>33</v>
      </c>
      <c r="B1" s="73"/>
      <c r="C1" s="73"/>
      <c r="E1" s="99" t="s">
        <v>32</v>
      </c>
      <c r="F1" s="99"/>
      <c r="G1" s="99"/>
      <c r="H1" s="99"/>
      <c r="I1" s="99"/>
      <c r="J1" s="99"/>
      <c r="K1" s="99"/>
      <c r="L1" s="99"/>
      <c r="M1" s="99"/>
      <c r="N1" s="72"/>
      <c r="O1" s="72"/>
      <c r="P1" s="72"/>
      <c r="Q1" s="71" t="s">
        <v>31</v>
      </c>
    </row>
    <row r="2" spans="1:44" ht="12.75" customHeight="1" thickBot="1">
      <c r="A2" s="70" t="s">
        <v>30</v>
      </c>
      <c r="B2" s="69"/>
      <c r="C2" s="69"/>
      <c r="D2" s="68"/>
      <c r="E2" s="100"/>
      <c r="F2" s="100"/>
      <c r="G2" s="100"/>
      <c r="H2" s="100"/>
      <c r="I2" s="100"/>
      <c r="J2" s="100"/>
      <c r="K2" s="100"/>
      <c r="L2" s="100"/>
      <c r="M2" s="100"/>
      <c r="N2" s="67"/>
      <c r="O2" s="67"/>
      <c r="P2" s="67"/>
      <c r="Q2" s="66" t="s">
        <v>29</v>
      </c>
    </row>
    <row r="3" spans="1:44" ht="12.6" customHeight="1">
      <c r="A3" s="93"/>
      <c r="B3" s="93"/>
      <c r="C3" s="93"/>
      <c r="D3" s="65"/>
      <c r="E3" s="64"/>
      <c r="F3" s="63"/>
      <c r="G3" s="14"/>
      <c r="H3" s="62"/>
      <c r="I3" s="62"/>
      <c r="J3" s="62"/>
      <c r="K3" s="62"/>
      <c r="L3" s="62"/>
      <c r="M3" s="62"/>
      <c r="N3" s="92"/>
      <c r="O3" s="92"/>
      <c r="P3" s="92"/>
      <c r="Q3" s="92"/>
      <c r="R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</row>
    <row r="4" spans="1:44" ht="12.6" customHeight="1">
      <c r="A4" s="86" t="s">
        <v>28</v>
      </c>
      <c r="B4" s="79"/>
      <c r="C4" s="79"/>
      <c r="D4" s="77" t="s">
        <v>27</v>
      </c>
      <c r="E4" s="77"/>
      <c r="F4" s="79"/>
      <c r="G4" s="102" t="s">
        <v>26</v>
      </c>
      <c r="H4" s="79"/>
      <c r="I4" s="60" t="s">
        <v>25</v>
      </c>
      <c r="J4" s="77" t="s">
        <v>24</v>
      </c>
      <c r="K4" s="77"/>
      <c r="L4" s="79"/>
      <c r="M4" s="77" t="s">
        <v>23</v>
      </c>
      <c r="N4" s="78"/>
      <c r="O4" s="79"/>
      <c r="P4" s="77" t="s">
        <v>22</v>
      </c>
      <c r="Q4" s="98"/>
    </row>
    <row r="5" spans="1:44" ht="12.6" customHeight="1">
      <c r="A5" s="96" t="s">
        <v>21</v>
      </c>
      <c r="B5" s="97"/>
      <c r="C5" s="97"/>
      <c r="D5" s="101" t="s">
        <v>20</v>
      </c>
      <c r="E5" s="101"/>
      <c r="F5" s="97"/>
      <c r="G5" s="101" t="s">
        <v>19</v>
      </c>
      <c r="H5" s="97"/>
      <c r="I5" s="59" t="s">
        <v>18</v>
      </c>
      <c r="J5" s="101" t="s">
        <v>17</v>
      </c>
      <c r="K5" s="101"/>
      <c r="L5" s="97"/>
      <c r="M5" s="101" t="s">
        <v>16</v>
      </c>
      <c r="N5" s="101"/>
      <c r="O5" s="101"/>
      <c r="P5" s="94">
        <v>43831</v>
      </c>
      <c r="Q5" s="95"/>
    </row>
    <row r="6" spans="1:44" ht="12.2" customHeight="1">
      <c r="A6" s="58"/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R6" s="56"/>
    </row>
    <row r="7" spans="1:44" ht="12.2" customHeight="1">
      <c r="A7" s="55"/>
      <c r="B7" s="54"/>
      <c r="C7" s="53" t="s">
        <v>15</v>
      </c>
      <c r="D7" s="52"/>
      <c r="E7" s="51"/>
      <c r="G7" s="88" t="s">
        <v>14</v>
      </c>
      <c r="H7" s="89"/>
      <c r="I7" s="90"/>
      <c r="J7" s="90"/>
      <c r="K7" s="91"/>
    </row>
    <row r="8" spans="1:44" ht="12.2" customHeight="1">
      <c r="A8" s="18" t="s">
        <v>13</v>
      </c>
      <c r="D8" s="50" t="s">
        <v>2</v>
      </c>
      <c r="E8" s="49">
        <v>0.9</v>
      </c>
      <c r="G8" s="26" t="s">
        <v>12</v>
      </c>
      <c r="H8" s="25"/>
      <c r="I8" s="25"/>
      <c r="J8" s="48" t="s">
        <v>11</v>
      </c>
      <c r="K8" s="47">
        <f>STDEV(G13:G112)/(VLOOKUP((COUNT(E13:E112)),A13:R112,18))</f>
        <v>3.2813419255859462E-2</v>
      </c>
    </row>
    <row r="9" spans="1:44" ht="12.2" customHeight="1">
      <c r="A9" s="8" t="s">
        <v>10</v>
      </c>
      <c r="B9" s="7"/>
      <c r="C9" s="7"/>
      <c r="D9" s="46" t="s">
        <v>1</v>
      </c>
      <c r="E9" s="45">
        <v>0.7</v>
      </c>
      <c r="G9" s="8" t="s">
        <v>9</v>
      </c>
      <c r="H9" s="7"/>
      <c r="I9" s="7"/>
      <c r="J9" s="44" t="s">
        <v>8</v>
      </c>
      <c r="K9" s="43">
        <f>(E8-E9)/(6*K8)</f>
        <v>1.0158445565644927</v>
      </c>
    </row>
    <row r="10" spans="1:44" ht="12.2" customHeight="1">
      <c r="F10" s="42"/>
      <c r="G10" s="42"/>
      <c r="I10" s="42"/>
      <c r="J10" s="42"/>
      <c r="K10" s="42"/>
      <c r="S10" s="42"/>
      <c r="T10" s="42"/>
    </row>
    <row r="11" spans="1:44" ht="12.2" customHeight="1">
      <c r="A11" s="83" t="s">
        <v>7</v>
      </c>
      <c r="B11" s="84"/>
      <c r="C11" s="84"/>
      <c r="D11" s="84"/>
      <c r="E11" s="84"/>
      <c r="F11" s="84"/>
      <c r="G11" s="85"/>
      <c r="H11" s="83"/>
      <c r="I11" s="84"/>
      <c r="J11" s="84"/>
      <c r="K11" s="84"/>
      <c r="L11" s="84"/>
      <c r="M11" s="84"/>
      <c r="N11" s="84"/>
      <c r="O11" s="84"/>
      <c r="P11" s="84"/>
      <c r="Q11" s="85"/>
      <c r="R11" s="80"/>
      <c r="S11" s="81"/>
      <c r="T11" s="81"/>
      <c r="U11" s="81"/>
      <c r="V11" s="82"/>
      <c r="W11" s="80"/>
      <c r="X11" s="81"/>
      <c r="Y11" s="81"/>
      <c r="Z11" s="81"/>
      <c r="AA11" s="82"/>
    </row>
    <row r="12" spans="1:44" ht="12.2" customHeight="1">
      <c r="A12" s="41" t="s">
        <v>3</v>
      </c>
      <c r="B12" s="40">
        <v>2020</v>
      </c>
      <c r="C12" s="87" t="s">
        <v>0</v>
      </c>
      <c r="D12" s="87"/>
      <c r="E12" s="39" t="s">
        <v>6</v>
      </c>
      <c r="F12" s="39" t="s">
        <v>5</v>
      </c>
      <c r="G12" s="38" t="s">
        <v>4</v>
      </c>
      <c r="H12" s="26"/>
      <c r="I12" s="25"/>
      <c r="J12" s="25"/>
      <c r="K12" s="25"/>
      <c r="L12" s="25"/>
      <c r="M12" s="25"/>
      <c r="N12" s="25"/>
      <c r="O12" s="25"/>
      <c r="P12" s="25"/>
      <c r="Q12" s="24"/>
      <c r="R12" s="37"/>
      <c r="S12" s="36"/>
      <c r="T12" s="36"/>
      <c r="U12" s="36"/>
      <c r="V12" s="35"/>
      <c r="W12" s="34"/>
      <c r="X12" s="33"/>
      <c r="Y12" s="33"/>
      <c r="Z12" s="33"/>
      <c r="AA12" s="32"/>
    </row>
    <row r="13" spans="1:44" ht="12.2" customHeight="1">
      <c r="A13" s="21">
        <v>1</v>
      </c>
      <c r="B13" s="31">
        <v>43954</v>
      </c>
      <c r="C13" s="87" t="s">
        <v>0</v>
      </c>
      <c r="D13" s="87"/>
      <c r="E13" s="30">
        <v>100</v>
      </c>
      <c r="F13" s="30">
        <v>66</v>
      </c>
      <c r="G13" s="29">
        <f t="shared" ref="G13:G44" si="0">IF(ISBLANK(E13),"-",(F13/(E13+0.000000000001)))</f>
        <v>0.65999999999999348</v>
      </c>
      <c r="H13" s="18"/>
      <c r="Q13" s="23"/>
      <c r="R13" s="27"/>
      <c r="S13" s="14"/>
      <c r="T13" s="14"/>
      <c r="U13" s="14"/>
      <c r="V13" s="14"/>
      <c r="W13" s="16"/>
      <c r="X13" s="14"/>
      <c r="Y13" s="15"/>
      <c r="Z13" s="14"/>
      <c r="AA13" s="13"/>
    </row>
    <row r="14" spans="1:44" ht="12.2" customHeight="1">
      <c r="A14" s="21">
        <v>2</v>
      </c>
      <c r="B14" s="20"/>
      <c r="C14" s="75" t="s">
        <v>0</v>
      </c>
      <c r="D14" s="75"/>
      <c r="E14" s="10">
        <v>100</v>
      </c>
      <c r="F14" s="10">
        <v>70</v>
      </c>
      <c r="G14" s="19">
        <f t="shared" si="0"/>
        <v>0.69999999999999307</v>
      </c>
      <c r="H14" s="18"/>
      <c r="N14" s="28"/>
      <c r="Q14" s="23"/>
      <c r="R14" s="27"/>
      <c r="S14" s="14"/>
      <c r="T14" s="14"/>
      <c r="U14" s="14"/>
      <c r="V14" s="14"/>
      <c r="W14" s="16"/>
      <c r="X14" s="14"/>
      <c r="Y14" s="15"/>
      <c r="Z14" s="14"/>
      <c r="AA14" s="13"/>
    </row>
    <row r="15" spans="1:44" ht="12.2" customHeight="1">
      <c r="A15" s="21">
        <v>3</v>
      </c>
      <c r="B15" s="20"/>
      <c r="C15" s="75" t="s">
        <v>0</v>
      </c>
      <c r="D15" s="75"/>
      <c r="E15" s="10">
        <v>100</v>
      </c>
      <c r="F15" s="10">
        <v>71</v>
      </c>
      <c r="G15" s="19">
        <f t="shared" si="0"/>
        <v>0.70999999999999297</v>
      </c>
      <c r="H15" s="18"/>
      <c r="Q15" s="23"/>
      <c r="R15" s="27"/>
      <c r="S15" s="14"/>
      <c r="T15" s="14"/>
      <c r="U15" s="14"/>
      <c r="V15" s="14"/>
      <c r="W15" s="16"/>
      <c r="X15" s="14"/>
      <c r="Y15" s="15"/>
      <c r="Z15" s="14"/>
      <c r="AA15" s="13"/>
    </row>
    <row r="16" spans="1:44" ht="12.2" customHeight="1">
      <c r="A16" s="21">
        <v>4</v>
      </c>
      <c r="B16" s="20"/>
      <c r="C16" s="75" t="s">
        <v>0</v>
      </c>
      <c r="D16" s="75"/>
      <c r="E16" s="10">
        <v>100</v>
      </c>
      <c r="F16" s="10">
        <v>73</v>
      </c>
      <c r="G16" s="19">
        <f t="shared" si="0"/>
        <v>0.72999999999999277</v>
      </c>
      <c r="H16" s="18"/>
      <c r="Q16" s="23"/>
      <c r="R16" s="27"/>
      <c r="S16" s="14"/>
      <c r="T16" s="14"/>
      <c r="U16" s="14"/>
      <c r="V16" s="14"/>
      <c r="W16" s="16"/>
      <c r="X16" s="14"/>
      <c r="Y16" s="15"/>
      <c r="Z16" s="14"/>
      <c r="AA16" s="13"/>
    </row>
    <row r="17" spans="1:27" ht="12.2" customHeight="1">
      <c r="A17" s="21">
        <v>5</v>
      </c>
      <c r="B17" s="20"/>
      <c r="C17" s="75" t="s">
        <v>0</v>
      </c>
      <c r="D17" s="75"/>
      <c r="E17" s="10">
        <v>100</v>
      </c>
      <c r="F17" s="10">
        <v>82</v>
      </c>
      <c r="G17" s="19">
        <f t="shared" si="0"/>
        <v>0.81999999999999185</v>
      </c>
      <c r="H17" s="18"/>
      <c r="Q17" s="23"/>
      <c r="R17" s="27"/>
      <c r="S17" s="14"/>
      <c r="T17" s="14"/>
      <c r="U17" s="14"/>
      <c r="V17" s="14"/>
      <c r="W17" s="16"/>
      <c r="X17" s="14"/>
      <c r="Y17" s="15"/>
      <c r="Z17" s="14"/>
      <c r="AA17" s="13"/>
    </row>
    <row r="18" spans="1:27" ht="12.2" customHeight="1">
      <c r="A18" s="21">
        <v>6</v>
      </c>
      <c r="B18" s="20"/>
      <c r="C18" s="75" t="s">
        <v>0</v>
      </c>
      <c r="D18" s="75"/>
      <c r="E18" s="10">
        <v>100</v>
      </c>
      <c r="F18" s="10">
        <v>77</v>
      </c>
      <c r="G18" s="19">
        <f t="shared" si="0"/>
        <v>0.76999999999999236</v>
      </c>
      <c r="H18" s="18"/>
      <c r="Q18" s="23"/>
      <c r="R18" s="27"/>
      <c r="S18" s="14"/>
      <c r="T18" s="14"/>
      <c r="U18" s="14"/>
      <c r="V18" s="14"/>
      <c r="W18" s="16"/>
      <c r="X18" s="14"/>
      <c r="Y18" s="15"/>
      <c r="Z18" s="14"/>
      <c r="AA18" s="13"/>
    </row>
    <row r="19" spans="1:27" ht="12.2" customHeight="1">
      <c r="A19" s="21">
        <v>7</v>
      </c>
      <c r="B19" s="20"/>
      <c r="C19" s="75" t="s">
        <v>0</v>
      </c>
      <c r="D19" s="75"/>
      <c r="E19" s="10">
        <v>100</v>
      </c>
      <c r="F19" s="10">
        <v>77</v>
      </c>
      <c r="G19" s="19">
        <f t="shared" si="0"/>
        <v>0.76999999999999236</v>
      </c>
      <c r="H19" s="18"/>
      <c r="Q19" s="23"/>
      <c r="R19" s="27"/>
      <c r="S19" s="14"/>
      <c r="T19" s="14"/>
      <c r="U19" s="14"/>
      <c r="V19" s="14"/>
      <c r="W19" s="16"/>
      <c r="X19" s="14"/>
      <c r="Y19" s="15"/>
      <c r="Z19" s="14"/>
      <c r="AA19" s="13"/>
    </row>
    <row r="20" spans="1:27" ht="12.2" customHeight="1">
      <c r="A20" s="21">
        <v>8</v>
      </c>
      <c r="B20" s="20"/>
      <c r="C20" s="75" t="s">
        <v>0</v>
      </c>
      <c r="D20" s="75"/>
      <c r="E20" s="10">
        <v>100</v>
      </c>
      <c r="F20" s="10">
        <v>77</v>
      </c>
      <c r="G20" s="19">
        <f t="shared" si="0"/>
        <v>0.76999999999999236</v>
      </c>
      <c r="H20" s="18"/>
      <c r="Q20" s="23"/>
      <c r="R20" s="27"/>
      <c r="S20" s="14"/>
      <c r="T20" s="14"/>
      <c r="U20" s="14"/>
      <c r="V20" s="14"/>
      <c r="W20" s="16"/>
      <c r="X20" s="14"/>
      <c r="Y20" s="15"/>
      <c r="Z20" s="14"/>
      <c r="AA20" s="13"/>
    </row>
    <row r="21" spans="1:27" ht="12.2" customHeight="1">
      <c r="A21" s="21">
        <v>9</v>
      </c>
      <c r="B21" s="20"/>
      <c r="C21" s="75" t="s">
        <v>0</v>
      </c>
      <c r="D21" s="75"/>
      <c r="E21" s="10">
        <v>100</v>
      </c>
      <c r="F21" s="10">
        <v>77</v>
      </c>
      <c r="G21" s="19">
        <f t="shared" si="0"/>
        <v>0.76999999999999236</v>
      </c>
      <c r="H21" s="18"/>
      <c r="Q21" s="23"/>
      <c r="R21" s="27"/>
      <c r="S21" s="14"/>
      <c r="T21" s="14"/>
      <c r="U21" s="14"/>
      <c r="V21" s="14"/>
      <c r="W21" s="16"/>
      <c r="X21" s="14"/>
      <c r="Y21" s="15"/>
      <c r="Z21" s="14"/>
      <c r="AA21" s="13"/>
    </row>
    <row r="22" spans="1:27" ht="12.2" customHeight="1">
      <c r="A22" s="21">
        <v>10</v>
      </c>
      <c r="B22" s="20"/>
      <c r="C22" s="75" t="s">
        <v>0</v>
      </c>
      <c r="D22" s="75"/>
      <c r="E22" s="10">
        <v>100</v>
      </c>
      <c r="F22" s="10">
        <v>78</v>
      </c>
      <c r="G22" s="19">
        <f t="shared" si="0"/>
        <v>0.77999999999999226</v>
      </c>
      <c r="H22" s="18"/>
      <c r="Q22" s="23"/>
      <c r="R22" s="27"/>
      <c r="S22" s="14"/>
      <c r="T22" s="14"/>
      <c r="U22" s="14"/>
      <c r="V22" s="14"/>
      <c r="W22" s="16"/>
      <c r="X22" s="14"/>
      <c r="Y22" s="15"/>
      <c r="Z22" s="14"/>
      <c r="AA22" s="13"/>
    </row>
    <row r="23" spans="1:27" ht="12.2" customHeight="1">
      <c r="A23" s="21">
        <v>11</v>
      </c>
      <c r="B23" s="20"/>
      <c r="C23" s="75" t="s">
        <v>0</v>
      </c>
      <c r="D23" s="75"/>
      <c r="E23" s="10">
        <v>100</v>
      </c>
      <c r="F23" s="10">
        <v>77</v>
      </c>
      <c r="G23" s="19">
        <f t="shared" si="0"/>
        <v>0.76999999999999236</v>
      </c>
      <c r="H23" s="18"/>
      <c r="Q23" s="23"/>
      <c r="R23" s="27"/>
      <c r="S23" s="14"/>
      <c r="T23" s="14"/>
      <c r="U23" s="14"/>
      <c r="V23" s="14"/>
      <c r="W23" s="16"/>
      <c r="X23" s="14"/>
      <c r="Y23" s="15"/>
      <c r="Z23" s="14"/>
      <c r="AA23" s="13"/>
    </row>
    <row r="24" spans="1:27" ht="12.2" customHeight="1">
      <c r="A24" s="21">
        <v>12</v>
      </c>
      <c r="B24" s="20"/>
      <c r="C24" s="75" t="s">
        <v>0</v>
      </c>
      <c r="D24" s="75"/>
      <c r="E24" s="10">
        <v>100</v>
      </c>
      <c r="F24" s="10">
        <v>79</v>
      </c>
      <c r="G24" s="19">
        <f t="shared" si="0"/>
        <v>0.78999999999999215</v>
      </c>
      <c r="H24" s="18"/>
      <c r="Q24" s="23"/>
      <c r="R24" s="27"/>
      <c r="S24" s="14"/>
      <c r="T24" s="14"/>
      <c r="U24" s="14"/>
      <c r="V24" s="14"/>
      <c r="W24" s="16"/>
      <c r="X24" s="14"/>
      <c r="Y24" s="15"/>
      <c r="Z24" s="14"/>
      <c r="AA24" s="13"/>
    </row>
    <row r="25" spans="1:27" ht="12.2" customHeight="1">
      <c r="A25" s="21">
        <v>13</v>
      </c>
      <c r="B25" s="20"/>
      <c r="C25" s="75" t="s">
        <v>0</v>
      </c>
      <c r="D25" s="75"/>
      <c r="E25" s="10">
        <v>100</v>
      </c>
      <c r="F25" s="10">
        <v>79</v>
      </c>
      <c r="G25" s="19">
        <f t="shared" si="0"/>
        <v>0.78999999999999215</v>
      </c>
      <c r="H25" s="18"/>
      <c r="Q25" s="23"/>
      <c r="R25" s="27"/>
      <c r="S25" s="14"/>
      <c r="T25" s="14"/>
      <c r="U25" s="14"/>
      <c r="V25" s="14"/>
      <c r="W25" s="16"/>
      <c r="X25" s="14"/>
      <c r="Y25" s="15"/>
      <c r="Z25" s="14"/>
      <c r="AA25" s="13"/>
    </row>
    <row r="26" spans="1:27" ht="12.2" customHeight="1">
      <c r="A26" s="21">
        <v>14</v>
      </c>
      <c r="B26" s="20"/>
      <c r="C26" s="75" t="s">
        <v>0</v>
      </c>
      <c r="D26" s="75"/>
      <c r="E26" s="10">
        <v>100</v>
      </c>
      <c r="F26" s="10">
        <v>73</v>
      </c>
      <c r="G26" s="19">
        <f t="shared" si="0"/>
        <v>0.72999999999999277</v>
      </c>
      <c r="H26" s="18"/>
      <c r="Q26" s="23"/>
      <c r="R26" s="27"/>
      <c r="S26" s="14"/>
      <c r="T26" s="14"/>
      <c r="U26" s="14"/>
      <c r="V26" s="14"/>
      <c r="W26" s="16"/>
      <c r="X26" s="14"/>
      <c r="Y26" s="15"/>
      <c r="Z26" s="14"/>
      <c r="AA26" s="13"/>
    </row>
    <row r="27" spans="1:27" ht="12.2" customHeight="1">
      <c r="A27" s="21">
        <v>15</v>
      </c>
      <c r="B27" s="20"/>
      <c r="C27" s="75" t="s">
        <v>0</v>
      </c>
      <c r="D27" s="75"/>
      <c r="E27" s="10">
        <v>100</v>
      </c>
      <c r="F27" s="10">
        <v>95</v>
      </c>
      <c r="G27" s="19">
        <f t="shared" si="0"/>
        <v>0.94999999999999052</v>
      </c>
      <c r="H27" s="18"/>
      <c r="Q27" s="23"/>
      <c r="R27" s="27"/>
      <c r="S27" s="14"/>
      <c r="T27" s="14"/>
      <c r="U27" s="14"/>
      <c r="V27" s="14"/>
      <c r="W27" s="16"/>
      <c r="X27" s="14"/>
      <c r="Y27" s="15"/>
      <c r="Z27" s="14"/>
      <c r="AA27" s="13"/>
    </row>
    <row r="28" spans="1:27" ht="12.2" customHeight="1">
      <c r="A28" s="21">
        <v>16</v>
      </c>
      <c r="B28" s="20"/>
      <c r="C28" s="75" t="s">
        <v>0</v>
      </c>
      <c r="D28" s="75"/>
      <c r="E28" s="10">
        <v>100</v>
      </c>
      <c r="F28" s="10">
        <v>78</v>
      </c>
      <c r="G28" s="19">
        <f t="shared" si="0"/>
        <v>0.77999999999999226</v>
      </c>
      <c r="H28" s="18"/>
      <c r="Q28" s="23"/>
      <c r="R28" s="27"/>
      <c r="S28" s="14"/>
      <c r="T28" s="14"/>
      <c r="U28" s="14"/>
      <c r="V28" s="14"/>
      <c r="W28" s="16"/>
      <c r="X28" s="14"/>
      <c r="Y28" s="15"/>
      <c r="Z28" s="14"/>
      <c r="AA28" s="13"/>
    </row>
    <row r="29" spans="1:27" ht="12.2" customHeight="1">
      <c r="A29" s="21">
        <v>17</v>
      </c>
      <c r="B29" s="20"/>
      <c r="C29" s="75" t="s">
        <v>0</v>
      </c>
      <c r="D29" s="75"/>
      <c r="E29" s="10">
        <v>100</v>
      </c>
      <c r="F29" s="10">
        <v>78</v>
      </c>
      <c r="G29" s="19">
        <f t="shared" si="0"/>
        <v>0.77999999999999226</v>
      </c>
      <c r="H29" s="18"/>
      <c r="Q29" s="23"/>
      <c r="R29" s="27"/>
      <c r="S29" s="14"/>
      <c r="T29" s="14"/>
      <c r="U29" s="14"/>
      <c r="V29" s="14"/>
      <c r="W29" s="16"/>
      <c r="X29" s="14"/>
      <c r="Y29" s="15"/>
      <c r="Z29" s="14"/>
      <c r="AA29" s="13"/>
    </row>
    <row r="30" spans="1:27" ht="12.2" customHeight="1">
      <c r="A30" s="21">
        <v>18</v>
      </c>
      <c r="B30" s="20"/>
      <c r="C30" s="75" t="s">
        <v>0</v>
      </c>
      <c r="D30" s="75"/>
      <c r="E30" s="10">
        <v>100</v>
      </c>
      <c r="F30" s="10">
        <v>79</v>
      </c>
      <c r="G30" s="19">
        <f t="shared" si="0"/>
        <v>0.78999999999999215</v>
      </c>
      <c r="H30" s="18"/>
      <c r="Q30" s="23"/>
      <c r="R30" s="27"/>
      <c r="S30" s="14"/>
      <c r="T30" s="14"/>
      <c r="U30" s="14"/>
      <c r="V30" s="14"/>
      <c r="W30" s="16"/>
      <c r="X30" s="14"/>
      <c r="Y30" s="15"/>
      <c r="Z30" s="14"/>
      <c r="AA30" s="13"/>
    </row>
    <row r="31" spans="1:27" ht="12.2" customHeight="1">
      <c r="A31" s="21">
        <v>19</v>
      </c>
      <c r="B31" s="20"/>
      <c r="C31" s="75" t="s">
        <v>0</v>
      </c>
      <c r="D31" s="75"/>
      <c r="E31" s="10">
        <v>100</v>
      </c>
      <c r="F31" s="10">
        <v>80</v>
      </c>
      <c r="G31" s="19">
        <f t="shared" si="0"/>
        <v>0.79999999999999205</v>
      </c>
      <c r="H31" s="18"/>
      <c r="Q31" s="23"/>
      <c r="R31" s="27"/>
      <c r="S31" s="14"/>
      <c r="T31" s="14"/>
      <c r="U31" s="14"/>
      <c r="V31" s="14"/>
      <c r="W31" s="16"/>
      <c r="X31" s="14"/>
      <c r="Y31" s="15"/>
      <c r="Z31" s="14"/>
      <c r="AA31" s="13"/>
    </row>
    <row r="32" spans="1:27" ht="12.2" customHeight="1">
      <c r="A32" s="21">
        <v>20</v>
      </c>
      <c r="B32" s="20"/>
      <c r="C32" s="75" t="s">
        <v>0</v>
      </c>
      <c r="D32" s="75"/>
      <c r="E32" s="10">
        <v>100</v>
      </c>
      <c r="F32" s="10">
        <v>78</v>
      </c>
      <c r="G32" s="19">
        <f t="shared" si="0"/>
        <v>0.77999999999999226</v>
      </c>
      <c r="H32" s="18"/>
      <c r="Q32" s="23"/>
      <c r="R32" s="27"/>
      <c r="S32" s="14"/>
      <c r="T32" s="14"/>
      <c r="U32" s="14"/>
      <c r="V32" s="14"/>
      <c r="W32" s="16"/>
      <c r="X32" s="14"/>
      <c r="Y32" s="15"/>
      <c r="Z32" s="14"/>
      <c r="AA32" s="13"/>
    </row>
    <row r="33" spans="1:27" ht="12.2" customHeight="1">
      <c r="A33" s="21">
        <v>21</v>
      </c>
      <c r="B33" s="20"/>
      <c r="C33" s="75" t="s">
        <v>0</v>
      </c>
      <c r="D33" s="75"/>
      <c r="E33" s="10">
        <v>100</v>
      </c>
      <c r="F33" s="10">
        <v>76</v>
      </c>
      <c r="G33" s="19">
        <f t="shared" si="0"/>
        <v>0.75999999999999246</v>
      </c>
      <c r="H33" s="18"/>
      <c r="Q33" s="23"/>
      <c r="R33" s="27"/>
      <c r="S33" s="14"/>
      <c r="T33" s="14"/>
      <c r="U33" s="14"/>
      <c r="V33" s="14"/>
      <c r="W33" s="16"/>
      <c r="X33" s="14"/>
      <c r="Y33" s="15"/>
      <c r="Z33" s="14"/>
      <c r="AA33" s="13"/>
    </row>
    <row r="34" spans="1:27" ht="12.2" customHeight="1">
      <c r="A34" s="21">
        <v>22</v>
      </c>
      <c r="B34" s="20"/>
      <c r="C34" s="75" t="s">
        <v>0</v>
      </c>
      <c r="D34" s="75"/>
      <c r="E34" s="10">
        <v>100</v>
      </c>
      <c r="F34" s="10">
        <v>76</v>
      </c>
      <c r="G34" s="19">
        <f t="shared" si="0"/>
        <v>0.75999999999999246</v>
      </c>
      <c r="H34" s="18"/>
      <c r="Q34" s="23"/>
      <c r="R34" s="27"/>
      <c r="S34" s="14"/>
      <c r="T34" s="14"/>
      <c r="U34" s="14"/>
      <c r="V34" s="14"/>
      <c r="W34" s="16"/>
      <c r="X34" s="14"/>
      <c r="Y34" s="15"/>
      <c r="Z34" s="14"/>
      <c r="AA34" s="13"/>
    </row>
    <row r="35" spans="1:27" ht="12.2" customHeight="1">
      <c r="A35" s="21">
        <v>23</v>
      </c>
      <c r="B35" s="20"/>
      <c r="C35" s="75" t="s">
        <v>0</v>
      </c>
      <c r="D35" s="75"/>
      <c r="E35" s="10">
        <v>100</v>
      </c>
      <c r="F35" s="10">
        <v>77</v>
      </c>
      <c r="G35" s="19">
        <f t="shared" si="0"/>
        <v>0.76999999999999236</v>
      </c>
      <c r="H35" s="18"/>
      <c r="Q35" s="23"/>
      <c r="R35" s="27"/>
      <c r="S35" s="14"/>
      <c r="T35" s="14"/>
      <c r="U35" s="14"/>
      <c r="V35" s="14"/>
      <c r="W35" s="16"/>
      <c r="X35" s="14"/>
      <c r="Y35" s="15"/>
      <c r="Z35" s="14"/>
      <c r="AA35" s="13"/>
    </row>
    <row r="36" spans="1:27" ht="12.2" customHeight="1">
      <c r="A36" s="21">
        <v>24</v>
      </c>
      <c r="B36" s="20"/>
      <c r="C36" s="75" t="s">
        <v>0</v>
      </c>
      <c r="D36" s="75"/>
      <c r="E36" s="10">
        <v>100</v>
      </c>
      <c r="F36" s="10">
        <v>76</v>
      </c>
      <c r="G36" s="19">
        <f t="shared" si="0"/>
        <v>0.75999999999999246</v>
      </c>
      <c r="H36" s="18"/>
      <c r="Q36" s="23"/>
      <c r="R36" s="27"/>
      <c r="S36" s="14"/>
      <c r="T36" s="14"/>
      <c r="U36" s="14"/>
      <c r="V36" s="14"/>
      <c r="W36" s="16"/>
      <c r="X36" s="14"/>
      <c r="Y36" s="15"/>
      <c r="Z36" s="14"/>
      <c r="AA36" s="13"/>
    </row>
    <row r="37" spans="1:27" ht="12.2" customHeight="1">
      <c r="A37" s="21">
        <v>25</v>
      </c>
      <c r="B37" s="20"/>
      <c r="C37" s="75" t="s">
        <v>0</v>
      </c>
      <c r="D37" s="75"/>
      <c r="E37" s="10">
        <v>100</v>
      </c>
      <c r="F37" s="10">
        <v>76</v>
      </c>
      <c r="G37" s="19">
        <f t="shared" si="0"/>
        <v>0.75999999999999246</v>
      </c>
      <c r="H37" s="18"/>
      <c r="Q37" s="23"/>
      <c r="R37" s="17"/>
      <c r="S37" s="14"/>
      <c r="T37" s="14"/>
      <c r="U37" s="14"/>
      <c r="V37" s="14"/>
      <c r="W37" s="16"/>
      <c r="X37" s="14"/>
      <c r="Y37" s="15"/>
      <c r="Z37" s="14"/>
      <c r="AA37" s="13"/>
    </row>
    <row r="38" spans="1:27" ht="12.2" customHeight="1">
      <c r="A38" s="21">
        <v>26</v>
      </c>
      <c r="B38" s="20"/>
      <c r="C38" s="75" t="s">
        <v>0</v>
      </c>
      <c r="D38" s="75"/>
      <c r="E38" s="10">
        <v>100</v>
      </c>
      <c r="F38" s="10">
        <v>78</v>
      </c>
      <c r="G38" s="19">
        <f t="shared" si="0"/>
        <v>0.77999999999999226</v>
      </c>
      <c r="H38" s="26"/>
      <c r="I38" s="25"/>
      <c r="J38" s="25"/>
      <c r="K38" s="25"/>
      <c r="L38" s="25"/>
      <c r="M38" s="25"/>
      <c r="N38" s="25"/>
      <c r="O38" s="25"/>
      <c r="P38" s="25"/>
      <c r="Q38" s="24"/>
      <c r="R38" s="17"/>
      <c r="S38" s="14"/>
      <c r="T38" s="14"/>
      <c r="U38" s="14"/>
      <c r="V38" s="14"/>
      <c r="W38" s="16"/>
      <c r="X38" s="14"/>
      <c r="Y38" s="15"/>
      <c r="Z38" s="14"/>
      <c r="AA38" s="13"/>
    </row>
    <row r="39" spans="1:27" ht="12.2" customHeight="1">
      <c r="A39" s="21">
        <v>27</v>
      </c>
      <c r="B39" s="20"/>
      <c r="C39" s="75" t="s">
        <v>0</v>
      </c>
      <c r="D39" s="75"/>
      <c r="E39" s="10">
        <v>100</v>
      </c>
      <c r="F39" s="10">
        <v>78</v>
      </c>
      <c r="G39" s="19">
        <f t="shared" si="0"/>
        <v>0.77999999999999226</v>
      </c>
      <c r="H39" s="18"/>
      <c r="Q39" s="23"/>
      <c r="R39" s="17"/>
      <c r="S39" s="14"/>
      <c r="T39" s="14"/>
      <c r="U39" s="14"/>
      <c r="V39" s="14"/>
      <c r="W39" s="16"/>
      <c r="X39" s="14"/>
      <c r="Y39" s="15"/>
      <c r="Z39" s="14"/>
      <c r="AA39" s="13"/>
    </row>
    <row r="40" spans="1:27" ht="12.2" customHeight="1">
      <c r="A40" s="21">
        <v>28</v>
      </c>
      <c r="B40" s="20"/>
      <c r="C40" s="75" t="s">
        <v>0</v>
      </c>
      <c r="D40" s="75"/>
      <c r="E40" s="10">
        <v>100</v>
      </c>
      <c r="F40" s="10">
        <v>78</v>
      </c>
      <c r="G40" s="19">
        <f t="shared" si="0"/>
        <v>0.77999999999999226</v>
      </c>
      <c r="H40" s="18"/>
      <c r="Q40" s="23"/>
      <c r="R40" s="17"/>
      <c r="S40" s="14"/>
      <c r="T40" s="14"/>
      <c r="U40" s="14"/>
      <c r="V40" s="14"/>
      <c r="W40" s="16"/>
      <c r="X40" s="14"/>
      <c r="Y40" s="15"/>
      <c r="Z40" s="14"/>
      <c r="AA40" s="13"/>
    </row>
    <row r="41" spans="1:27" ht="12.2" customHeight="1">
      <c r="A41" s="21">
        <v>29</v>
      </c>
      <c r="B41" s="20"/>
      <c r="C41" s="75" t="s">
        <v>0</v>
      </c>
      <c r="D41" s="75"/>
      <c r="E41" s="10">
        <v>100</v>
      </c>
      <c r="F41" s="10">
        <v>79</v>
      </c>
      <c r="G41" s="19">
        <f t="shared" si="0"/>
        <v>0.78999999999999215</v>
      </c>
      <c r="H41" s="18"/>
      <c r="Q41" s="23"/>
      <c r="R41" s="17"/>
      <c r="S41" s="14"/>
      <c r="T41" s="14"/>
      <c r="U41" s="14"/>
      <c r="V41" s="14"/>
      <c r="W41" s="16"/>
      <c r="X41" s="14"/>
      <c r="Y41" s="15"/>
      <c r="Z41" s="14"/>
      <c r="AA41" s="13"/>
    </row>
    <row r="42" spans="1:27" ht="12.2" customHeight="1">
      <c r="A42" s="21">
        <v>30</v>
      </c>
      <c r="B42" s="20"/>
      <c r="C42" s="75" t="s">
        <v>0</v>
      </c>
      <c r="D42" s="75"/>
      <c r="E42" s="10">
        <v>100</v>
      </c>
      <c r="F42" s="10">
        <v>77</v>
      </c>
      <c r="G42" s="19">
        <f t="shared" si="0"/>
        <v>0.76999999999999236</v>
      </c>
      <c r="H42" s="18"/>
      <c r="Q42" s="23"/>
      <c r="R42" s="17"/>
      <c r="S42" s="14"/>
      <c r="T42" s="14"/>
      <c r="U42" s="14"/>
      <c r="V42" s="14"/>
      <c r="W42" s="16"/>
      <c r="X42" s="14"/>
      <c r="Y42" s="15"/>
      <c r="Z42" s="14"/>
      <c r="AA42" s="13"/>
    </row>
    <row r="43" spans="1:27" ht="12.2" customHeight="1">
      <c r="A43" s="21">
        <v>31</v>
      </c>
      <c r="B43" s="20"/>
      <c r="C43" s="75" t="s">
        <v>0</v>
      </c>
      <c r="D43" s="75"/>
      <c r="E43" s="10">
        <v>100</v>
      </c>
      <c r="F43" s="10">
        <v>78</v>
      </c>
      <c r="G43" s="19">
        <f t="shared" si="0"/>
        <v>0.77999999999999226</v>
      </c>
      <c r="H43" s="18"/>
      <c r="Q43" s="23"/>
      <c r="R43" s="17"/>
      <c r="S43" s="14"/>
      <c r="T43" s="14"/>
      <c r="U43" s="14"/>
      <c r="V43" s="14"/>
      <c r="W43" s="16"/>
      <c r="X43" s="14"/>
      <c r="Y43" s="15"/>
      <c r="Z43" s="14"/>
      <c r="AA43" s="13"/>
    </row>
    <row r="44" spans="1:27" ht="12.2" customHeight="1">
      <c r="A44" s="21">
        <v>32</v>
      </c>
      <c r="B44" s="20"/>
      <c r="C44" s="75" t="s">
        <v>0</v>
      </c>
      <c r="D44" s="75"/>
      <c r="E44" s="10">
        <v>100</v>
      </c>
      <c r="F44" s="10">
        <v>77</v>
      </c>
      <c r="G44" s="19">
        <f t="shared" si="0"/>
        <v>0.76999999999999236</v>
      </c>
      <c r="H44" s="18"/>
      <c r="Q44" s="23"/>
      <c r="R44" s="17"/>
      <c r="S44" s="14"/>
      <c r="T44" s="14"/>
      <c r="U44" s="14"/>
      <c r="V44" s="14"/>
      <c r="W44" s="16"/>
      <c r="X44" s="14"/>
      <c r="Y44" s="15"/>
      <c r="Z44" s="14"/>
      <c r="AA44" s="13"/>
    </row>
    <row r="45" spans="1:27" ht="12.2" customHeight="1">
      <c r="A45" s="21">
        <v>33</v>
      </c>
      <c r="B45" s="20"/>
      <c r="C45" s="75" t="s">
        <v>0</v>
      </c>
      <c r="D45" s="75"/>
      <c r="E45" s="10">
        <v>100</v>
      </c>
      <c r="F45" s="10">
        <v>78</v>
      </c>
      <c r="G45" s="19">
        <f t="shared" ref="G45:G76" si="1">IF(ISBLANK(E45),"-",(F45/(E45+0.000000000001)))</f>
        <v>0.77999999999999226</v>
      </c>
      <c r="H45" s="18"/>
      <c r="Q45" s="23"/>
      <c r="R45" s="17"/>
      <c r="S45" s="14"/>
      <c r="T45" s="14"/>
      <c r="U45" s="14"/>
      <c r="V45" s="14"/>
      <c r="W45" s="16"/>
      <c r="X45" s="14"/>
      <c r="Y45" s="15"/>
      <c r="Z45" s="14"/>
      <c r="AA45" s="13"/>
    </row>
    <row r="46" spans="1:27" ht="12.2" customHeight="1">
      <c r="A46" s="21">
        <v>34</v>
      </c>
      <c r="B46" s="20"/>
      <c r="C46" s="75" t="s">
        <v>0</v>
      </c>
      <c r="D46" s="75"/>
      <c r="E46" s="10">
        <v>100</v>
      </c>
      <c r="F46" s="10">
        <v>77</v>
      </c>
      <c r="G46" s="19">
        <f t="shared" si="1"/>
        <v>0.76999999999999236</v>
      </c>
      <c r="H46" s="18"/>
      <c r="Q46" s="23"/>
      <c r="R46" s="17"/>
      <c r="S46" s="14"/>
      <c r="T46" s="14"/>
      <c r="U46" s="14"/>
      <c r="V46" s="14"/>
      <c r="W46" s="16"/>
      <c r="X46" s="14"/>
      <c r="Y46" s="15"/>
      <c r="Z46" s="14"/>
      <c r="AA46" s="13"/>
    </row>
    <row r="47" spans="1:27" ht="12.2" customHeight="1">
      <c r="A47" s="21">
        <v>35</v>
      </c>
      <c r="B47" s="20"/>
      <c r="C47" s="75" t="s">
        <v>0</v>
      </c>
      <c r="D47" s="75"/>
      <c r="E47" s="10">
        <v>100</v>
      </c>
      <c r="F47" s="10">
        <v>78</v>
      </c>
      <c r="G47" s="19">
        <f t="shared" si="1"/>
        <v>0.77999999999999226</v>
      </c>
      <c r="H47" s="18"/>
      <c r="Q47" s="23"/>
      <c r="R47" s="17"/>
      <c r="S47" s="14"/>
      <c r="T47" s="14"/>
      <c r="U47" s="14"/>
      <c r="V47" s="14"/>
      <c r="W47" s="16"/>
      <c r="X47" s="14"/>
      <c r="Y47" s="15"/>
      <c r="Z47" s="14"/>
      <c r="AA47" s="13"/>
    </row>
    <row r="48" spans="1:27" ht="12.2" customHeight="1">
      <c r="A48" s="21">
        <v>36</v>
      </c>
      <c r="B48" s="20"/>
      <c r="C48" s="75" t="s">
        <v>0</v>
      </c>
      <c r="D48" s="75"/>
      <c r="E48" s="10">
        <v>100</v>
      </c>
      <c r="F48" s="10">
        <v>78</v>
      </c>
      <c r="G48" s="19">
        <f t="shared" si="1"/>
        <v>0.77999999999999226</v>
      </c>
      <c r="H48" s="18"/>
      <c r="Q48" s="23"/>
      <c r="R48" s="17"/>
      <c r="S48" s="14"/>
      <c r="T48" s="14"/>
      <c r="U48" s="14"/>
      <c r="V48" s="14"/>
      <c r="W48" s="16"/>
      <c r="X48" s="14"/>
      <c r="Y48" s="15"/>
      <c r="Z48" s="14"/>
      <c r="AA48" s="13"/>
    </row>
    <row r="49" spans="1:27" ht="12.2" customHeight="1">
      <c r="A49" s="21">
        <v>37</v>
      </c>
      <c r="B49" s="20"/>
      <c r="C49" s="75" t="s">
        <v>0</v>
      </c>
      <c r="D49" s="75"/>
      <c r="E49" s="10">
        <v>100</v>
      </c>
      <c r="F49" s="10">
        <v>76</v>
      </c>
      <c r="G49" s="19">
        <f t="shared" si="1"/>
        <v>0.75999999999999246</v>
      </c>
      <c r="H49" s="18"/>
      <c r="Q49" s="23"/>
      <c r="R49" s="17"/>
      <c r="S49" s="14"/>
      <c r="T49" s="14"/>
      <c r="U49" s="14"/>
      <c r="V49" s="14"/>
      <c r="W49" s="16"/>
      <c r="X49" s="14"/>
      <c r="Y49" s="15"/>
      <c r="Z49" s="14"/>
      <c r="AA49" s="13"/>
    </row>
    <row r="50" spans="1:27" ht="12.2" customHeight="1">
      <c r="A50" s="21">
        <v>38</v>
      </c>
      <c r="B50" s="20"/>
      <c r="C50" s="75" t="s">
        <v>0</v>
      </c>
      <c r="D50" s="75"/>
      <c r="E50" s="10">
        <v>100</v>
      </c>
      <c r="F50" s="10">
        <v>75</v>
      </c>
      <c r="G50" s="19">
        <f t="shared" si="1"/>
        <v>0.74999999999999256</v>
      </c>
      <c r="H50" s="18"/>
      <c r="Q50" s="23"/>
      <c r="R50" s="17"/>
      <c r="S50" s="14"/>
      <c r="T50" s="14"/>
      <c r="U50" s="14"/>
      <c r="V50" s="14"/>
      <c r="W50" s="16"/>
      <c r="X50" s="14"/>
      <c r="Y50" s="15"/>
      <c r="Z50" s="14"/>
      <c r="AA50" s="13"/>
    </row>
    <row r="51" spans="1:27" ht="12.2" customHeight="1">
      <c r="A51" s="21">
        <v>39</v>
      </c>
      <c r="B51" s="20"/>
      <c r="C51" s="75" t="s">
        <v>0</v>
      </c>
      <c r="D51" s="75"/>
      <c r="E51" s="10">
        <v>100</v>
      </c>
      <c r="F51" s="10">
        <v>78</v>
      </c>
      <c r="G51" s="19">
        <f t="shared" si="1"/>
        <v>0.77999999999999226</v>
      </c>
      <c r="H51" s="18"/>
      <c r="Q51" s="23"/>
      <c r="R51" s="17"/>
      <c r="S51" s="14"/>
      <c r="T51" s="14"/>
      <c r="U51" s="14"/>
      <c r="V51" s="14"/>
      <c r="W51" s="16"/>
      <c r="X51" s="14"/>
      <c r="Y51" s="15"/>
      <c r="Z51" s="14"/>
      <c r="AA51" s="13"/>
    </row>
    <row r="52" spans="1:27" ht="12.2" customHeight="1">
      <c r="A52" s="21">
        <v>40</v>
      </c>
      <c r="B52" s="20"/>
      <c r="C52" s="75" t="s">
        <v>0</v>
      </c>
      <c r="D52" s="75"/>
      <c r="E52" s="10">
        <v>100</v>
      </c>
      <c r="F52" s="10">
        <v>78</v>
      </c>
      <c r="G52" s="19">
        <f t="shared" si="1"/>
        <v>0.77999999999999226</v>
      </c>
      <c r="H52" s="18"/>
      <c r="Q52" s="23"/>
      <c r="R52" s="17"/>
      <c r="S52" s="14"/>
      <c r="T52" s="14"/>
      <c r="U52" s="14"/>
      <c r="V52" s="14"/>
      <c r="W52" s="16"/>
      <c r="X52" s="14"/>
      <c r="Y52" s="15"/>
      <c r="Z52" s="14"/>
      <c r="AA52" s="13"/>
    </row>
    <row r="53" spans="1:27" ht="12.2" customHeight="1">
      <c r="A53" s="21">
        <v>41</v>
      </c>
      <c r="B53" s="20"/>
      <c r="C53" s="75" t="s">
        <v>0</v>
      </c>
      <c r="D53" s="75"/>
      <c r="E53" s="10">
        <v>100</v>
      </c>
      <c r="F53" s="10">
        <v>78</v>
      </c>
      <c r="G53" s="19">
        <f t="shared" si="1"/>
        <v>0.77999999999999226</v>
      </c>
      <c r="H53" s="18"/>
      <c r="Q53" s="23"/>
      <c r="R53" s="17"/>
      <c r="S53" s="14"/>
      <c r="T53" s="14"/>
      <c r="U53" s="14"/>
      <c r="V53" s="14"/>
      <c r="W53" s="16"/>
      <c r="X53" s="14"/>
      <c r="Y53" s="15"/>
      <c r="Z53" s="14"/>
      <c r="AA53" s="13"/>
    </row>
    <row r="54" spans="1:27" ht="12.2" customHeight="1">
      <c r="A54" s="21">
        <v>42</v>
      </c>
      <c r="B54" s="20"/>
      <c r="C54" s="75" t="s">
        <v>0</v>
      </c>
      <c r="D54" s="75"/>
      <c r="E54" s="10">
        <v>100</v>
      </c>
      <c r="F54" s="10">
        <v>78</v>
      </c>
      <c r="G54" s="19">
        <f t="shared" si="1"/>
        <v>0.77999999999999226</v>
      </c>
      <c r="H54" s="18"/>
      <c r="Q54" s="23"/>
      <c r="R54" s="17"/>
      <c r="S54" s="14"/>
      <c r="T54" s="14"/>
      <c r="U54" s="14"/>
      <c r="V54" s="14"/>
      <c r="W54" s="16"/>
      <c r="X54" s="14"/>
      <c r="Y54" s="15"/>
      <c r="Z54" s="14"/>
      <c r="AA54" s="13"/>
    </row>
    <row r="55" spans="1:27" ht="12.2" customHeight="1">
      <c r="A55" s="21">
        <v>43</v>
      </c>
      <c r="B55" s="20"/>
      <c r="C55" s="75" t="s">
        <v>0</v>
      </c>
      <c r="D55" s="75"/>
      <c r="E55" s="10">
        <v>100</v>
      </c>
      <c r="F55" s="10">
        <v>77</v>
      </c>
      <c r="G55" s="19">
        <f t="shared" si="1"/>
        <v>0.76999999999999236</v>
      </c>
      <c r="H55" s="18"/>
      <c r="Q55" s="23"/>
      <c r="R55" s="17"/>
      <c r="S55" s="14"/>
      <c r="T55" s="14"/>
      <c r="U55" s="14"/>
      <c r="V55" s="14"/>
      <c r="W55" s="16"/>
      <c r="X55" s="14"/>
      <c r="Y55" s="15"/>
      <c r="Z55" s="14"/>
      <c r="AA55" s="13"/>
    </row>
    <row r="56" spans="1:27" ht="12.2" customHeight="1">
      <c r="A56" s="21">
        <v>44</v>
      </c>
      <c r="B56" s="20"/>
      <c r="C56" s="75" t="s">
        <v>0</v>
      </c>
      <c r="D56" s="75"/>
      <c r="E56" s="10">
        <v>100</v>
      </c>
      <c r="F56" s="10">
        <v>76</v>
      </c>
      <c r="G56" s="19">
        <f t="shared" si="1"/>
        <v>0.75999999999999246</v>
      </c>
      <c r="H56" s="18"/>
      <c r="Q56" s="23"/>
      <c r="R56" s="17"/>
      <c r="S56" s="14"/>
      <c r="T56" s="14"/>
      <c r="U56" s="14"/>
      <c r="V56" s="14"/>
      <c r="W56" s="16"/>
      <c r="X56" s="14"/>
      <c r="Y56" s="15"/>
      <c r="Z56" s="14"/>
      <c r="AA56" s="13"/>
    </row>
    <row r="57" spans="1:27" ht="12.2" customHeight="1">
      <c r="A57" s="21">
        <v>45</v>
      </c>
      <c r="B57" s="20"/>
      <c r="C57" s="75" t="s">
        <v>0</v>
      </c>
      <c r="D57" s="75"/>
      <c r="E57" s="10">
        <v>100</v>
      </c>
      <c r="F57" s="10">
        <v>79</v>
      </c>
      <c r="G57" s="19">
        <f t="shared" si="1"/>
        <v>0.78999999999999215</v>
      </c>
      <c r="H57" s="18"/>
      <c r="Q57" s="23"/>
      <c r="R57" s="17"/>
      <c r="S57" s="14"/>
      <c r="T57" s="14"/>
      <c r="U57" s="14"/>
      <c r="V57" s="14"/>
      <c r="W57" s="16"/>
      <c r="X57" s="14"/>
      <c r="Y57" s="15"/>
      <c r="Z57" s="14"/>
      <c r="AA57" s="13"/>
    </row>
    <row r="58" spans="1:27" ht="12.2" customHeight="1">
      <c r="A58" s="21">
        <v>46</v>
      </c>
      <c r="B58" s="20"/>
      <c r="C58" s="75" t="s">
        <v>0</v>
      </c>
      <c r="D58" s="75"/>
      <c r="E58" s="10">
        <v>100</v>
      </c>
      <c r="F58" s="10">
        <v>79</v>
      </c>
      <c r="G58" s="19">
        <f t="shared" si="1"/>
        <v>0.78999999999999215</v>
      </c>
      <c r="H58" s="18"/>
      <c r="Q58" s="23"/>
      <c r="R58" s="17"/>
      <c r="S58" s="14"/>
      <c r="T58" s="14"/>
      <c r="U58" s="14"/>
      <c r="V58" s="14"/>
      <c r="W58" s="16"/>
      <c r="X58" s="14"/>
      <c r="Y58" s="15"/>
      <c r="Z58" s="14"/>
      <c r="AA58" s="13"/>
    </row>
    <row r="59" spans="1:27" ht="12.2" customHeight="1">
      <c r="A59" s="21">
        <v>47</v>
      </c>
      <c r="B59" s="20"/>
      <c r="C59" s="75" t="s">
        <v>0</v>
      </c>
      <c r="D59" s="75"/>
      <c r="E59" s="10">
        <v>100</v>
      </c>
      <c r="F59" s="10">
        <v>77</v>
      </c>
      <c r="G59" s="19">
        <f t="shared" si="1"/>
        <v>0.76999999999999236</v>
      </c>
      <c r="H59" s="18"/>
      <c r="Q59" s="23"/>
      <c r="R59" s="17"/>
      <c r="S59" s="14"/>
      <c r="T59" s="14"/>
      <c r="U59" s="14"/>
      <c r="V59" s="14"/>
      <c r="W59" s="16"/>
      <c r="X59" s="14"/>
      <c r="Y59" s="15"/>
      <c r="Z59" s="14"/>
      <c r="AA59" s="13"/>
    </row>
    <row r="60" spans="1:27" ht="12.2" customHeight="1">
      <c r="A60" s="21">
        <v>48</v>
      </c>
      <c r="B60" s="20"/>
      <c r="C60" s="75" t="s">
        <v>0</v>
      </c>
      <c r="D60" s="75"/>
      <c r="E60" s="10">
        <v>100</v>
      </c>
      <c r="F60" s="10">
        <v>76</v>
      </c>
      <c r="G60" s="19">
        <f t="shared" si="1"/>
        <v>0.75999999999999246</v>
      </c>
      <c r="H60" s="18"/>
      <c r="Q60" s="23"/>
      <c r="R60" s="17"/>
      <c r="S60" s="14"/>
      <c r="T60" s="14"/>
      <c r="U60" s="14"/>
      <c r="V60" s="14"/>
      <c r="W60" s="16"/>
      <c r="X60" s="14"/>
      <c r="Y60" s="15"/>
      <c r="Z60" s="14"/>
      <c r="AA60" s="13"/>
    </row>
    <row r="61" spans="1:27" ht="12.2" customHeight="1">
      <c r="A61" s="21">
        <v>49</v>
      </c>
      <c r="B61" s="20"/>
      <c r="C61" s="75" t="s">
        <v>0</v>
      </c>
      <c r="D61" s="75"/>
      <c r="E61" s="10">
        <v>100</v>
      </c>
      <c r="F61" s="10">
        <v>88</v>
      </c>
      <c r="G61" s="19">
        <f t="shared" si="1"/>
        <v>0.87999999999999123</v>
      </c>
      <c r="H61" s="18"/>
      <c r="Q61" s="23"/>
      <c r="R61" s="17"/>
      <c r="S61" s="14"/>
      <c r="T61" s="14"/>
      <c r="U61" s="14"/>
      <c r="V61" s="14"/>
      <c r="W61" s="16"/>
      <c r="X61" s="14"/>
      <c r="Y61" s="15"/>
      <c r="Z61" s="14"/>
      <c r="AA61" s="13"/>
    </row>
    <row r="62" spans="1:27" ht="12.2" customHeight="1">
      <c r="A62" s="21">
        <v>50</v>
      </c>
      <c r="B62" s="20"/>
      <c r="C62" s="75" t="s">
        <v>0</v>
      </c>
      <c r="D62" s="75"/>
      <c r="E62" s="10">
        <v>100</v>
      </c>
      <c r="F62" s="10">
        <v>77</v>
      </c>
      <c r="G62" s="19">
        <f t="shared" si="1"/>
        <v>0.76999999999999236</v>
      </c>
      <c r="H62" s="8"/>
      <c r="I62" s="7"/>
      <c r="J62" s="7"/>
      <c r="K62" s="7"/>
      <c r="L62" s="7"/>
      <c r="M62" s="7"/>
      <c r="N62" s="7"/>
      <c r="O62" s="7"/>
      <c r="P62" s="7"/>
      <c r="Q62" s="22"/>
      <c r="R62" s="17"/>
      <c r="S62" s="14"/>
      <c r="T62" s="14"/>
      <c r="U62" s="14"/>
      <c r="V62" s="14"/>
      <c r="W62" s="16"/>
      <c r="X62" s="14"/>
      <c r="Y62" s="15"/>
      <c r="Z62" s="14"/>
      <c r="AA62" s="13"/>
    </row>
    <row r="63" spans="1:27" ht="12.2" customHeight="1">
      <c r="A63" s="21">
        <v>51</v>
      </c>
      <c r="B63" s="20"/>
      <c r="C63" s="75" t="s">
        <v>0</v>
      </c>
      <c r="D63" s="75"/>
      <c r="E63" s="10">
        <v>100</v>
      </c>
      <c r="F63" s="10">
        <v>76</v>
      </c>
      <c r="G63" s="19">
        <f t="shared" si="1"/>
        <v>0.75999999999999246</v>
      </c>
      <c r="H63" s="18"/>
      <c r="R63" s="17">
        <f t="shared" ref="R63:R68" si="2">(4*(A63-1))/(4*A63-3)</f>
        <v>0.99502487562189057</v>
      </c>
      <c r="S63" s="14">
        <f>SUM(E$13:E63)</f>
        <v>5100</v>
      </c>
      <c r="T63" s="14">
        <f>COUNT(E$13:E63)</f>
        <v>51</v>
      </c>
      <c r="U63" s="14">
        <f>SUM(F$13:F63)/SUM(E$13:E63)</f>
        <v>0.77431372549019606</v>
      </c>
      <c r="V63" s="14">
        <f>SUM(F$13:F63)</f>
        <v>3949</v>
      </c>
      <c r="W63" s="16">
        <f t="shared" ref="W63:W77" si="3">U63-(3*SQRT(U63*(1-U63)/V63))</f>
        <v>0.75435702495644619</v>
      </c>
      <c r="X63" s="14">
        <f t="shared" ref="X63:X77" si="4">U63</f>
        <v>0.77431372549019606</v>
      </c>
      <c r="Y63" s="15">
        <f t="shared" ref="Y63:Y77" si="5">U63+(3*SQRT(U63*(1-U63)/V63))</f>
        <v>0.79427042602394593</v>
      </c>
      <c r="Z63" s="14">
        <f t="shared" ref="Z63:Z76" si="6">$E$8</f>
        <v>0.9</v>
      </c>
      <c r="AA63" s="13">
        <f t="shared" ref="AA63:AA76" si="7">$E$9</f>
        <v>0.7</v>
      </c>
    </row>
    <row r="64" spans="1:27" ht="12.2" customHeight="1">
      <c r="A64" s="21">
        <v>52</v>
      </c>
      <c r="B64" s="20"/>
      <c r="C64" s="75" t="s">
        <v>0</v>
      </c>
      <c r="D64" s="75"/>
      <c r="E64" s="10">
        <v>100</v>
      </c>
      <c r="F64" s="10">
        <v>76</v>
      </c>
      <c r="G64" s="19">
        <f t="shared" si="1"/>
        <v>0.75999999999999246</v>
      </c>
      <c r="H64" s="18"/>
      <c r="R64" s="17">
        <f t="shared" si="2"/>
        <v>0.99512195121951219</v>
      </c>
      <c r="S64" s="14">
        <f>SUM(E$13:E64)</f>
        <v>5200</v>
      </c>
      <c r="T64" s="14">
        <f>COUNT(E$13:E64)</f>
        <v>52</v>
      </c>
      <c r="U64" s="14">
        <f>SUM(F$13:F64)/SUM(E$13:E64)</f>
        <v>0.77403846153846156</v>
      </c>
      <c r="V64" s="14">
        <f>SUM(F$13:F64)</f>
        <v>4025</v>
      </c>
      <c r="W64" s="16">
        <f t="shared" si="3"/>
        <v>0.75426253480653549</v>
      </c>
      <c r="X64" s="14">
        <f t="shared" si="4"/>
        <v>0.77403846153846156</v>
      </c>
      <c r="Y64" s="15">
        <f t="shared" si="5"/>
        <v>0.79381438827038764</v>
      </c>
      <c r="Z64" s="14">
        <f t="shared" si="6"/>
        <v>0.9</v>
      </c>
      <c r="AA64" s="13">
        <f t="shared" si="7"/>
        <v>0.7</v>
      </c>
    </row>
    <row r="65" spans="1:27" ht="12.2" customHeight="1">
      <c r="A65" s="21">
        <v>53</v>
      </c>
      <c r="B65" s="20"/>
      <c r="C65" s="75" t="s">
        <v>0</v>
      </c>
      <c r="D65" s="75"/>
      <c r="E65" s="10">
        <v>100</v>
      </c>
      <c r="F65" s="10">
        <v>78</v>
      </c>
      <c r="G65" s="19">
        <f t="shared" si="1"/>
        <v>0.77999999999999226</v>
      </c>
      <c r="H65" s="18"/>
      <c r="R65" s="17">
        <f t="shared" si="2"/>
        <v>0.99521531100478466</v>
      </c>
      <c r="S65" s="14">
        <f>SUM(E$13:E65)</f>
        <v>5300</v>
      </c>
      <c r="T65" s="14">
        <f>COUNT(E$13:E65)</f>
        <v>53</v>
      </c>
      <c r="U65" s="14">
        <f>SUM(F$13:F65)/SUM(E$13:E65)</f>
        <v>0.77415094339622637</v>
      </c>
      <c r="V65" s="14">
        <f>SUM(F$13:F65)</f>
        <v>4103</v>
      </c>
      <c r="W65" s="16">
        <f t="shared" si="3"/>
        <v>0.75456734653735147</v>
      </c>
      <c r="X65" s="14">
        <f t="shared" si="4"/>
        <v>0.77415094339622637</v>
      </c>
      <c r="Y65" s="15">
        <f t="shared" si="5"/>
        <v>0.79373454025510126</v>
      </c>
      <c r="Z65" s="14">
        <f t="shared" si="6"/>
        <v>0.9</v>
      </c>
      <c r="AA65" s="13">
        <f t="shared" si="7"/>
        <v>0.7</v>
      </c>
    </row>
    <row r="66" spans="1:27" ht="12.2" customHeight="1">
      <c r="A66" s="21">
        <v>54</v>
      </c>
      <c r="B66" s="20"/>
      <c r="C66" s="75" t="s">
        <v>0</v>
      </c>
      <c r="D66" s="75"/>
      <c r="E66" s="10">
        <v>100</v>
      </c>
      <c r="F66" s="10">
        <v>79</v>
      </c>
      <c r="G66" s="19">
        <f t="shared" si="1"/>
        <v>0.78999999999999215</v>
      </c>
      <c r="H66" s="18"/>
      <c r="R66" s="17">
        <f t="shared" si="2"/>
        <v>0.99530516431924887</v>
      </c>
      <c r="S66" s="14">
        <f>SUM(E$13:E66)</f>
        <v>5400</v>
      </c>
      <c r="T66" s="14">
        <f>COUNT(E$13:E66)</f>
        <v>54</v>
      </c>
      <c r="U66" s="14">
        <f>SUM(F$13:F66)/SUM(E$13:E66)</f>
        <v>0.77444444444444449</v>
      </c>
      <c r="V66" s="14">
        <f>SUM(F$13:F66)</f>
        <v>4182</v>
      </c>
      <c r="W66" s="16">
        <f t="shared" si="3"/>
        <v>0.7550556351482054</v>
      </c>
      <c r="X66" s="14">
        <f t="shared" si="4"/>
        <v>0.77444444444444449</v>
      </c>
      <c r="Y66" s="15">
        <f t="shared" si="5"/>
        <v>0.79383325374068359</v>
      </c>
      <c r="Z66" s="14">
        <f t="shared" si="6"/>
        <v>0.9</v>
      </c>
      <c r="AA66" s="13">
        <f t="shared" si="7"/>
        <v>0.7</v>
      </c>
    </row>
    <row r="67" spans="1:27" ht="12.2" customHeight="1">
      <c r="A67" s="21">
        <v>55</v>
      </c>
      <c r="B67" s="20"/>
      <c r="C67" s="75" t="s">
        <v>0</v>
      </c>
      <c r="D67" s="75"/>
      <c r="E67" s="10">
        <v>100</v>
      </c>
      <c r="F67" s="10">
        <v>79</v>
      </c>
      <c r="G67" s="19">
        <f t="shared" si="1"/>
        <v>0.78999999999999215</v>
      </c>
      <c r="H67" s="18"/>
      <c r="R67" s="17">
        <f t="shared" si="2"/>
        <v>0.99539170506912444</v>
      </c>
      <c r="S67" s="14">
        <f>SUM(E$13:E67)</f>
        <v>5500</v>
      </c>
      <c r="T67" s="14">
        <f>COUNT(E$13:E67)</f>
        <v>55</v>
      </c>
      <c r="U67" s="14">
        <f>SUM(F$13:F67)/SUM(E$13:E67)</f>
        <v>0.77472727272727271</v>
      </c>
      <c r="V67" s="14">
        <f>SUM(F$13:F67)</f>
        <v>4261</v>
      </c>
      <c r="W67" s="16">
        <f t="shared" si="3"/>
        <v>0.75552758264712938</v>
      </c>
      <c r="X67" s="14">
        <f t="shared" si="4"/>
        <v>0.77472727272727271</v>
      </c>
      <c r="Y67" s="15">
        <f t="shared" si="5"/>
        <v>0.79392696280741604</v>
      </c>
      <c r="Z67" s="14">
        <f t="shared" si="6"/>
        <v>0.9</v>
      </c>
      <c r="AA67" s="13">
        <f t="shared" si="7"/>
        <v>0.7</v>
      </c>
    </row>
    <row r="68" spans="1:27" ht="12.2" customHeight="1">
      <c r="A68" s="21">
        <v>56</v>
      </c>
      <c r="B68" s="20"/>
      <c r="C68" s="75" t="s">
        <v>0</v>
      </c>
      <c r="D68" s="75"/>
      <c r="E68" s="10">
        <v>100</v>
      </c>
      <c r="F68" s="10">
        <v>80</v>
      </c>
      <c r="G68" s="19">
        <f t="shared" si="1"/>
        <v>0.79999999999999205</v>
      </c>
      <c r="H68" s="18"/>
      <c r="R68" s="17">
        <f t="shared" si="2"/>
        <v>0.99547511312217196</v>
      </c>
      <c r="S68" s="14">
        <f>SUM(E$13:E68)</f>
        <v>5600</v>
      </c>
      <c r="T68" s="14">
        <f>COUNT(E$13:E68)</f>
        <v>56</v>
      </c>
      <c r="U68" s="14">
        <f>SUM(F$13:F68)/SUM(E$13:E68)</f>
        <v>0.77517857142857138</v>
      </c>
      <c r="V68" s="14">
        <f>SUM(F$13:F68)</f>
        <v>4341</v>
      </c>
      <c r="W68" s="16">
        <f t="shared" si="3"/>
        <v>0.75617014821513195</v>
      </c>
      <c r="X68" s="14">
        <f t="shared" si="4"/>
        <v>0.77517857142857138</v>
      </c>
      <c r="Y68" s="15">
        <f t="shared" si="5"/>
        <v>0.79418699464201081</v>
      </c>
      <c r="Z68" s="14">
        <f t="shared" si="6"/>
        <v>0.9</v>
      </c>
      <c r="AA68" s="13">
        <f t="shared" si="7"/>
        <v>0.7</v>
      </c>
    </row>
    <row r="69" spans="1:27" ht="12.2" customHeight="1">
      <c r="A69" s="21">
        <v>57</v>
      </c>
      <c r="B69" s="20"/>
      <c r="C69" s="75" t="s">
        <v>0</v>
      </c>
      <c r="D69" s="75"/>
      <c r="E69" s="10">
        <v>100</v>
      </c>
      <c r="F69" s="10">
        <v>80</v>
      </c>
      <c r="G69" s="19">
        <f t="shared" si="1"/>
        <v>0.79999999999999205</v>
      </c>
      <c r="H69" s="18"/>
      <c r="R69" s="17">
        <f t="shared" ref="R69:R100" si="8">(4*(A69-1))/(4*A69-3)</f>
        <v>0.99555555555555553</v>
      </c>
      <c r="S69" s="14">
        <f>SUM(E$13:E69)</f>
        <v>5700</v>
      </c>
      <c r="T69" s="14">
        <f>COUNT(E$13:E69)</f>
        <v>57</v>
      </c>
      <c r="U69" s="14">
        <f>SUM(F$13:F69)/SUM(E$13:E69)</f>
        <v>0.77561403508771931</v>
      </c>
      <c r="V69" s="14">
        <f>SUM(F$13:F69)</f>
        <v>4421</v>
      </c>
      <c r="W69" s="16">
        <f t="shared" si="3"/>
        <v>0.75679134588535335</v>
      </c>
      <c r="X69" s="14">
        <f t="shared" si="4"/>
        <v>0.77561403508771931</v>
      </c>
      <c r="Y69" s="15">
        <f t="shared" si="5"/>
        <v>0.79443672429008527</v>
      </c>
      <c r="Z69" s="14">
        <f t="shared" si="6"/>
        <v>0.9</v>
      </c>
      <c r="AA69" s="13">
        <f t="shared" si="7"/>
        <v>0.7</v>
      </c>
    </row>
    <row r="70" spans="1:27" ht="12.2" customHeight="1">
      <c r="A70" s="21">
        <v>58</v>
      </c>
      <c r="B70" s="20"/>
      <c r="C70" s="75" t="s">
        <v>0</v>
      </c>
      <c r="D70" s="75"/>
      <c r="E70" s="10">
        <v>100</v>
      </c>
      <c r="F70" s="10">
        <v>76</v>
      </c>
      <c r="G70" s="19">
        <f t="shared" si="1"/>
        <v>0.75999999999999246</v>
      </c>
      <c r="H70" s="18"/>
      <c r="R70" s="17">
        <f t="shared" si="8"/>
        <v>0.99563318777292575</v>
      </c>
      <c r="S70" s="14">
        <f>SUM(E$13:E70)</f>
        <v>5800</v>
      </c>
      <c r="T70" s="14">
        <f>COUNT(E$13:E70)</f>
        <v>58</v>
      </c>
      <c r="U70" s="14">
        <f>SUM(F$13:F70)/SUM(E$13:E70)</f>
        <v>0.77534482758620693</v>
      </c>
      <c r="V70" s="14">
        <f>SUM(F$13:F70)</f>
        <v>4497</v>
      </c>
      <c r="W70" s="16">
        <f t="shared" si="3"/>
        <v>0.75667391829539998</v>
      </c>
      <c r="X70" s="14">
        <f t="shared" si="4"/>
        <v>0.77534482758620693</v>
      </c>
      <c r="Y70" s="15">
        <f t="shared" si="5"/>
        <v>0.79401573687701388</v>
      </c>
      <c r="Z70" s="14">
        <f t="shared" si="6"/>
        <v>0.9</v>
      </c>
      <c r="AA70" s="13">
        <f t="shared" si="7"/>
        <v>0.7</v>
      </c>
    </row>
    <row r="71" spans="1:27" ht="12.2" customHeight="1">
      <c r="A71" s="21">
        <v>59</v>
      </c>
      <c r="B71" s="20"/>
      <c r="C71" s="75" t="s">
        <v>0</v>
      </c>
      <c r="D71" s="75"/>
      <c r="E71" s="10">
        <v>100</v>
      </c>
      <c r="F71" s="10">
        <v>78</v>
      </c>
      <c r="G71" s="19">
        <f t="shared" si="1"/>
        <v>0.77999999999999226</v>
      </c>
      <c r="H71" s="18"/>
      <c r="R71" s="17">
        <f t="shared" si="8"/>
        <v>0.99570815450643779</v>
      </c>
      <c r="S71" s="14">
        <f>SUM(E$13:E71)</f>
        <v>5900</v>
      </c>
      <c r="T71" s="14">
        <f>COUNT(E$13:E71)</f>
        <v>59</v>
      </c>
      <c r="U71" s="14">
        <f>SUM(F$13:F71)/SUM(E$13:E71)</f>
        <v>0.77542372881355937</v>
      </c>
      <c r="V71" s="14">
        <f>SUM(F$13:F71)</f>
        <v>4575</v>
      </c>
      <c r="W71" s="16">
        <f t="shared" si="3"/>
        <v>0.75691497485776149</v>
      </c>
      <c r="X71" s="14">
        <f t="shared" si="4"/>
        <v>0.77542372881355937</v>
      </c>
      <c r="Y71" s="15">
        <f t="shared" si="5"/>
        <v>0.79393248276935724</v>
      </c>
      <c r="Z71" s="14">
        <f t="shared" si="6"/>
        <v>0.9</v>
      </c>
      <c r="AA71" s="13">
        <f t="shared" si="7"/>
        <v>0.7</v>
      </c>
    </row>
    <row r="72" spans="1:27" ht="12.2" customHeight="1">
      <c r="A72" s="21">
        <v>60</v>
      </c>
      <c r="B72" s="20"/>
      <c r="C72" s="75" t="s">
        <v>0</v>
      </c>
      <c r="D72" s="75"/>
      <c r="E72" s="10">
        <v>100</v>
      </c>
      <c r="F72" s="10">
        <v>79</v>
      </c>
      <c r="G72" s="19">
        <f t="shared" si="1"/>
        <v>0.78999999999999215</v>
      </c>
      <c r="H72" s="18"/>
      <c r="R72" s="17">
        <f t="shared" si="8"/>
        <v>0.99578059071729963</v>
      </c>
      <c r="S72" s="14">
        <f>SUM(E$13:E72)</f>
        <v>6000</v>
      </c>
      <c r="T72" s="14">
        <f>COUNT(E$13:E72)</f>
        <v>60</v>
      </c>
      <c r="U72" s="14">
        <f>SUM(F$13:F72)/SUM(E$13:E72)</f>
        <v>0.77566666666666662</v>
      </c>
      <c r="V72" s="14">
        <f>SUM(F$13:F72)</f>
        <v>4654</v>
      </c>
      <c r="W72" s="16">
        <f t="shared" si="3"/>
        <v>0.75732273033882247</v>
      </c>
      <c r="X72" s="14">
        <f t="shared" si="4"/>
        <v>0.77566666666666662</v>
      </c>
      <c r="Y72" s="15">
        <f t="shared" si="5"/>
        <v>0.79401060299451076</v>
      </c>
      <c r="Z72" s="14">
        <f t="shared" si="6"/>
        <v>0.9</v>
      </c>
      <c r="AA72" s="13">
        <f t="shared" si="7"/>
        <v>0.7</v>
      </c>
    </row>
    <row r="73" spans="1:27" ht="12.2" customHeight="1">
      <c r="A73" s="21">
        <v>61</v>
      </c>
      <c r="B73" s="20"/>
      <c r="C73" s="75" t="s">
        <v>0</v>
      </c>
      <c r="D73" s="75"/>
      <c r="E73" s="10">
        <v>100</v>
      </c>
      <c r="F73" s="10">
        <v>80</v>
      </c>
      <c r="G73" s="19">
        <f t="shared" si="1"/>
        <v>0.79999999999999205</v>
      </c>
      <c r="H73" s="18"/>
      <c r="R73" s="17">
        <f t="shared" si="8"/>
        <v>0.99585062240663902</v>
      </c>
      <c r="S73" s="14">
        <f>SUM(E$13:E73)</f>
        <v>6100</v>
      </c>
      <c r="T73" s="14">
        <f>COUNT(E$13:E73)</f>
        <v>61</v>
      </c>
      <c r="U73" s="14">
        <f>SUM(F$13:F73)/SUM(E$13:E73)</f>
        <v>0.77606557377049179</v>
      </c>
      <c r="V73" s="14">
        <f>SUM(F$13:F73)</f>
        <v>4734</v>
      </c>
      <c r="W73" s="16">
        <f t="shared" si="3"/>
        <v>0.75788880136467895</v>
      </c>
      <c r="X73" s="14">
        <f t="shared" si="4"/>
        <v>0.77606557377049179</v>
      </c>
      <c r="Y73" s="15">
        <f t="shared" si="5"/>
        <v>0.79424234617630463</v>
      </c>
      <c r="Z73" s="14">
        <f t="shared" si="6"/>
        <v>0.9</v>
      </c>
      <c r="AA73" s="13">
        <f t="shared" si="7"/>
        <v>0.7</v>
      </c>
    </row>
    <row r="74" spans="1:27" ht="12.2" customHeight="1">
      <c r="A74" s="21">
        <v>62</v>
      </c>
      <c r="B74" s="20"/>
      <c r="C74" s="75" t="s">
        <v>0</v>
      </c>
      <c r="D74" s="75"/>
      <c r="E74" s="10">
        <v>100</v>
      </c>
      <c r="F74" s="10">
        <v>77</v>
      </c>
      <c r="G74" s="19">
        <f t="shared" si="1"/>
        <v>0.76999999999999236</v>
      </c>
      <c r="H74" s="18"/>
      <c r="R74" s="17">
        <f t="shared" si="8"/>
        <v>0.99591836734693873</v>
      </c>
      <c r="S74" s="14">
        <f>SUM(E$13:E74)</f>
        <v>6200</v>
      </c>
      <c r="T74" s="14">
        <f>COUNT(E$13:E74)</f>
        <v>62</v>
      </c>
      <c r="U74" s="14">
        <f>SUM(F$13:F74)/SUM(E$13:E74)</f>
        <v>0.7759677419354839</v>
      </c>
      <c r="V74" s="14">
        <f>SUM(F$13:F74)</f>
        <v>4811</v>
      </c>
      <c r="W74" s="16">
        <f t="shared" si="3"/>
        <v>0.75793421436749919</v>
      </c>
      <c r="X74" s="14">
        <f t="shared" si="4"/>
        <v>0.7759677419354839</v>
      </c>
      <c r="Y74" s="15">
        <f t="shared" si="5"/>
        <v>0.79400126950346861</v>
      </c>
      <c r="Z74" s="14">
        <f t="shared" si="6"/>
        <v>0.9</v>
      </c>
      <c r="AA74" s="13">
        <f t="shared" si="7"/>
        <v>0.7</v>
      </c>
    </row>
    <row r="75" spans="1:27" ht="12.2" customHeight="1">
      <c r="A75" s="21">
        <v>63</v>
      </c>
      <c r="B75" s="20"/>
      <c r="C75" s="75" t="s">
        <v>0</v>
      </c>
      <c r="D75" s="75"/>
      <c r="E75" s="10">
        <v>100</v>
      </c>
      <c r="F75" s="10">
        <v>80</v>
      </c>
      <c r="G75" s="19">
        <f t="shared" si="1"/>
        <v>0.79999999999999205</v>
      </c>
      <c r="H75" s="18"/>
      <c r="R75" s="17">
        <f t="shared" si="8"/>
        <v>0.99598393574297184</v>
      </c>
      <c r="S75" s="14">
        <f>SUM(E$13:E75)</f>
        <v>6300</v>
      </c>
      <c r="T75" s="14">
        <f>COUNT(E$13:E75)</f>
        <v>63</v>
      </c>
      <c r="U75" s="14">
        <f>SUM(F$13:F75)/SUM(E$13:E75)</f>
        <v>0.77634920634920634</v>
      </c>
      <c r="V75" s="14">
        <f>SUM(F$13:F75)</f>
        <v>4891</v>
      </c>
      <c r="W75" s="16">
        <f t="shared" si="3"/>
        <v>0.75847461170242214</v>
      </c>
      <c r="X75" s="14">
        <f t="shared" si="4"/>
        <v>0.77634920634920634</v>
      </c>
      <c r="Y75" s="15">
        <f t="shared" si="5"/>
        <v>0.79422380099599055</v>
      </c>
      <c r="Z75" s="14">
        <f t="shared" si="6"/>
        <v>0.9</v>
      </c>
      <c r="AA75" s="13">
        <f t="shared" si="7"/>
        <v>0.7</v>
      </c>
    </row>
    <row r="76" spans="1:27" ht="12.2" customHeight="1">
      <c r="A76" s="21">
        <v>64</v>
      </c>
      <c r="B76" s="20"/>
      <c r="C76" s="75" t="s">
        <v>0</v>
      </c>
      <c r="D76" s="75"/>
      <c r="E76" s="10">
        <v>100</v>
      </c>
      <c r="F76" s="10">
        <v>74</v>
      </c>
      <c r="G76" s="19">
        <f t="shared" si="1"/>
        <v>0.73999999999999266</v>
      </c>
      <c r="H76" s="18"/>
      <c r="R76" s="17">
        <f t="shared" si="8"/>
        <v>0.99604743083003955</v>
      </c>
      <c r="S76" s="14">
        <f>SUM(E$13:E76)</f>
        <v>6400</v>
      </c>
      <c r="T76" s="14">
        <f>COUNT(E$13:E76)</f>
        <v>64</v>
      </c>
      <c r="U76" s="14">
        <f>SUM(F$13:F76)/SUM(E$13:E76)</f>
        <v>0.77578124999999998</v>
      </c>
      <c r="V76" s="14">
        <f>SUM(F$13:F76)</f>
        <v>4965</v>
      </c>
      <c r="W76" s="16">
        <f t="shared" si="3"/>
        <v>0.75802434663292895</v>
      </c>
      <c r="X76" s="14">
        <f t="shared" si="4"/>
        <v>0.77578124999999998</v>
      </c>
      <c r="Y76" s="15">
        <f t="shared" si="5"/>
        <v>0.79353815336707101</v>
      </c>
      <c r="Z76" s="14">
        <f t="shared" si="6"/>
        <v>0.9</v>
      </c>
      <c r="AA76" s="13">
        <f t="shared" si="7"/>
        <v>0.7</v>
      </c>
    </row>
    <row r="77" spans="1:27" ht="12.2" customHeight="1">
      <c r="A77" s="21">
        <v>65</v>
      </c>
      <c r="B77" s="20"/>
      <c r="C77" s="75" t="s">
        <v>0</v>
      </c>
      <c r="D77" s="75"/>
      <c r="E77" s="10">
        <v>100</v>
      </c>
      <c r="F77" s="10">
        <v>80</v>
      </c>
      <c r="G77" s="19">
        <f t="shared" ref="G77:G108" si="9">IF(ISBLANK(E77),"-",(F77/(E77+0.000000000001)))</f>
        <v>0.79999999999999205</v>
      </c>
      <c r="H77" s="18"/>
      <c r="R77" s="17">
        <f t="shared" si="8"/>
        <v>0.99610894941634243</v>
      </c>
      <c r="S77" s="14">
        <f>SUM(E$13:E77)</f>
        <v>6500</v>
      </c>
      <c r="T77" s="14">
        <f>COUNT(E$13:E77)</f>
        <v>65</v>
      </c>
      <c r="U77" s="14">
        <f>SUM(F$13:F77)/SUM(E$13:E77)</f>
        <v>0.77615384615384619</v>
      </c>
      <c r="V77" s="14">
        <f>SUM(F$13:F77)</f>
        <v>5045</v>
      </c>
      <c r="W77" s="16">
        <f t="shared" si="3"/>
        <v>0.75854870973283639</v>
      </c>
      <c r="X77" s="14">
        <f t="shared" si="4"/>
        <v>0.77615384615384619</v>
      </c>
      <c r="Y77" s="15">
        <f t="shared" si="5"/>
        <v>0.793758982574856</v>
      </c>
      <c r="Z77" s="14">
        <f t="shared" ref="Z77:Z112" si="10">$E$8</f>
        <v>0.9</v>
      </c>
      <c r="AA77" s="13">
        <f t="shared" ref="AA77:AA112" si="11">$E$9</f>
        <v>0.7</v>
      </c>
    </row>
    <row r="78" spans="1:27" ht="12.2" customHeight="1">
      <c r="A78" s="21">
        <v>66</v>
      </c>
      <c r="B78" s="20"/>
      <c r="C78" s="75" t="s">
        <v>0</v>
      </c>
      <c r="D78" s="75"/>
      <c r="E78" s="10">
        <v>100</v>
      </c>
      <c r="F78" s="10">
        <v>74</v>
      </c>
      <c r="G78" s="19">
        <f t="shared" si="9"/>
        <v>0.73999999999999266</v>
      </c>
      <c r="H78" s="18"/>
      <c r="R78" s="17">
        <f t="shared" si="8"/>
        <v>0.99616858237547889</v>
      </c>
      <c r="S78" s="14">
        <f>SUM(E$13:E78)</f>
        <v>6600</v>
      </c>
      <c r="T78" s="14">
        <f>COUNT(E$13:E78)</f>
        <v>66</v>
      </c>
      <c r="U78" s="14">
        <f>SUM(F$13:F78)/SUM(E$13:E78)</f>
        <v>0.77560606060606063</v>
      </c>
      <c r="V78" s="14">
        <f>SUM(F$13:F78)</f>
        <v>5119</v>
      </c>
      <c r="W78" s="16">
        <f t="shared" ref="W78:W109" si="12">U78-(3*SQRT(U78*(1-U78)/V78))</f>
        <v>0.75811344114706625</v>
      </c>
      <c r="X78" s="14">
        <f t="shared" ref="X78:X112" si="13">U78</f>
        <v>0.77560606060606063</v>
      </c>
      <c r="Y78" s="15">
        <f t="shared" ref="Y78:Y112" si="14">U78+(3*SQRT(U78*(1-U78)/V78))</f>
        <v>0.79309868006505502</v>
      </c>
      <c r="Z78" s="14">
        <f t="shared" si="10"/>
        <v>0.9</v>
      </c>
      <c r="AA78" s="13">
        <f t="shared" si="11"/>
        <v>0.7</v>
      </c>
    </row>
    <row r="79" spans="1:27" ht="12.2" customHeight="1">
      <c r="A79" s="21">
        <v>67</v>
      </c>
      <c r="B79" s="20"/>
      <c r="C79" s="75" t="s">
        <v>0</v>
      </c>
      <c r="D79" s="75"/>
      <c r="E79" s="10">
        <v>100</v>
      </c>
      <c r="F79" s="10">
        <v>80</v>
      </c>
      <c r="G79" s="19">
        <f t="shared" si="9"/>
        <v>0.79999999999999205</v>
      </c>
      <c r="H79" s="18"/>
      <c r="R79" s="17">
        <f t="shared" si="8"/>
        <v>0.99622641509433962</v>
      </c>
      <c r="S79" s="14">
        <f>SUM(E$13:E79)</f>
        <v>6700</v>
      </c>
      <c r="T79" s="14">
        <f>COUNT(E$13:E79)</f>
        <v>67</v>
      </c>
      <c r="U79" s="14">
        <f>SUM(F$13:F79)/SUM(E$13:E79)</f>
        <v>0.77597014925373131</v>
      </c>
      <c r="V79" s="14">
        <f>SUM(F$13:F79)</f>
        <v>5199</v>
      </c>
      <c r="W79" s="16">
        <f t="shared" si="12"/>
        <v>0.75862265316912492</v>
      </c>
      <c r="X79" s="14">
        <f t="shared" si="13"/>
        <v>0.77597014925373131</v>
      </c>
      <c r="Y79" s="15">
        <f t="shared" si="14"/>
        <v>0.79331764533833771</v>
      </c>
      <c r="Z79" s="14">
        <f t="shared" si="10"/>
        <v>0.9</v>
      </c>
      <c r="AA79" s="13">
        <f t="shared" si="11"/>
        <v>0.7</v>
      </c>
    </row>
    <row r="80" spans="1:27" ht="12.2" customHeight="1">
      <c r="A80" s="21">
        <v>68</v>
      </c>
      <c r="B80" s="20"/>
      <c r="C80" s="75" t="s">
        <v>0</v>
      </c>
      <c r="D80" s="75"/>
      <c r="E80" s="10">
        <v>100</v>
      </c>
      <c r="F80" s="10">
        <v>75</v>
      </c>
      <c r="G80" s="19">
        <f t="shared" si="9"/>
        <v>0.74999999999999256</v>
      </c>
      <c r="H80" s="18"/>
      <c r="R80" s="17">
        <f t="shared" si="8"/>
        <v>0.99628252788104088</v>
      </c>
      <c r="S80" s="14">
        <f>SUM(E$13:E80)</f>
        <v>6800</v>
      </c>
      <c r="T80" s="14">
        <f>COUNT(E$13:E80)</f>
        <v>68</v>
      </c>
      <c r="U80" s="14">
        <f>SUM(F$13:F80)/SUM(E$13:E80)</f>
        <v>0.77558823529411769</v>
      </c>
      <c r="V80" s="14">
        <f>SUM(F$13:F80)</f>
        <v>5274</v>
      </c>
      <c r="W80" s="16">
        <f t="shared" si="12"/>
        <v>0.75835409560180189</v>
      </c>
      <c r="X80" s="14">
        <f t="shared" si="13"/>
        <v>0.77558823529411769</v>
      </c>
      <c r="Y80" s="15">
        <f t="shared" si="14"/>
        <v>0.79282237498643349</v>
      </c>
      <c r="Z80" s="14">
        <f t="shared" si="10"/>
        <v>0.9</v>
      </c>
      <c r="AA80" s="13">
        <f t="shared" si="11"/>
        <v>0.7</v>
      </c>
    </row>
    <row r="81" spans="1:27" ht="12.2" customHeight="1">
      <c r="A81" s="21">
        <v>69</v>
      </c>
      <c r="B81" s="20"/>
      <c r="C81" s="75" t="s">
        <v>0</v>
      </c>
      <c r="D81" s="75"/>
      <c r="E81" s="10">
        <v>100</v>
      </c>
      <c r="F81" s="10">
        <v>76</v>
      </c>
      <c r="G81" s="19">
        <f t="shared" si="9"/>
        <v>0.75999999999999246</v>
      </c>
      <c r="H81" s="18"/>
      <c r="R81" s="17">
        <f t="shared" si="8"/>
        <v>0.99633699633699635</v>
      </c>
      <c r="S81" s="14">
        <f>SUM(E$13:E81)</f>
        <v>6900</v>
      </c>
      <c r="T81" s="14">
        <f>COUNT(E$13:E81)</f>
        <v>69</v>
      </c>
      <c r="U81" s="14">
        <f>SUM(F$13:F81)/SUM(E$13:E81)</f>
        <v>0.77536231884057971</v>
      </c>
      <c r="V81" s="14">
        <f>SUM(F$13:F81)</f>
        <v>5350</v>
      </c>
      <c r="W81" s="16">
        <f t="shared" si="12"/>
        <v>0.75824491041881492</v>
      </c>
      <c r="X81" s="14">
        <f t="shared" si="13"/>
        <v>0.77536231884057971</v>
      </c>
      <c r="Y81" s="15">
        <f t="shared" si="14"/>
        <v>0.7924797272623445</v>
      </c>
      <c r="Z81" s="14">
        <f t="shared" si="10"/>
        <v>0.9</v>
      </c>
      <c r="AA81" s="13">
        <f t="shared" si="11"/>
        <v>0.7</v>
      </c>
    </row>
    <row r="82" spans="1:27" ht="12.2" customHeight="1">
      <c r="A82" s="21">
        <v>70</v>
      </c>
      <c r="B82" s="20"/>
      <c r="C82" s="75" t="s">
        <v>0</v>
      </c>
      <c r="D82" s="75"/>
      <c r="E82" s="10">
        <v>100</v>
      </c>
      <c r="F82" s="10">
        <v>84</v>
      </c>
      <c r="G82" s="19">
        <f t="shared" si="9"/>
        <v>0.83999999999999164</v>
      </c>
      <c r="H82" s="18"/>
      <c r="R82" s="17">
        <f t="shared" si="8"/>
        <v>0.99638989169675085</v>
      </c>
      <c r="S82" s="14">
        <f>SUM(E$13:E82)</f>
        <v>7000</v>
      </c>
      <c r="T82" s="14">
        <f>COUNT(E$13:E82)</f>
        <v>70</v>
      </c>
      <c r="U82" s="14">
        <f>SUM(F$13:F82)/SUM(E$13:E82)</f>
        <v>0.77628571428571425</v>
      </c>
      <c r="V82" s="14">
        <f>SUM(F$13:F82)</f>
        <v>5434</v>
      </c>
      <c r="W82" s="16">
        <f t="shared" si="12"/>
        <v>0.7593259780536491</v>
      </c>
      <c r="X82" s="14">
        <f t="shared" si="13"/>
        <v>0.77628571428571425</v>
      </c>
      <c r="Y82" s="15">
        <f t="shared" si="14"/>
        <v>0.79324545051777939</v>
      </c>
      <c r="Z82" s="14">
        <f t="shared" si="10"/>
        <v>0.9</v>
      </c>
      <c r="AA82" s="13">
        <f t="shared" si="11"/>
        <v>0.7</v>
      </c>
    </row>
    <row r="83" spans="1:27" ht="12.2" customHeight="1">
      <c r="A83" s="21">
        <v>71</v>
      </c>
      <c r="B83" s="20"/>
      <c r="C83" s="75" t="s">
        <v>0</v>
      </c>
      <c r="D83" s="75"/>
      <c r="E83" s="10">
        <v>100</v>
      </c>
      <c r="F83" s="10">
        <v>80</v>
      </c>
      <c r="G83" s="19">
        <f t="shared" si="9"/>
        <v>0.79999999999999205</v>
      </c>
      <c r="H83" s="18"/>
      <c r="R83" s="17">
        <f t="shared" si="8"/>
        <v>0.99644128113879005</v>
      </c>
      <c r="S83" s="14">
        <f>SUM(E$13:E83)</f>
        <v>7100</v>
      </c>
      <c r="T83" s="14">
        <f>COUNT(E$13:E83)</f>
        <v>71</v>
      </c>
      <c r="U83" s="14">
        <f>SUM(F$13:F83)/SUM(E$13:E83)</f>
        <v>0.77661971830985921</v>
      </c>
      <c r="V83" s="14">
        <f>SUM(F$13:F83)</f>
        <v>5514</v>
      </c>
      <c r="W83" s="16">
        <f t="shared" si="12"/>
        <v>0.75979241598444525</v>
      </c>
      <c r="X83" s="14">
        <f t="shared" si="13"/>
        <v>0.77661971830985921</v>
      </c>
      <c r="Y83" s="15">
        <f t="shared" si="14"/>
        <v>0.79344702063527317</v>
      </c>
      <c r="Z83" s="14">
        <f t="shared" si="10"/>
        <v>0.9</v>
      </c>
      <c r="AA83" s="13">
        <f t="shared" si="11"/>
        <v>0.7</v>
      </c>
    </row>
    <row r="84" spans="1:27" ht="12.2" customHeight="1">
      <c r="A84" s="21">
        <v>72</v>
      </c>
      <c r="B84" s="20"/>
      <c r="C84" s="75" t="s">
        <v>0</v>
      </c>
      <c r="D84" s="75"/>
      <c r="E84" s="10">
        <v>100</v>
      </c>
      <c r="F84" s="10">
        <v>80</v>
      </c>
      <c r="G84" s="19">
        <f t="shared" si="9"/>
        <v>0.79999999999999205</v>
      </c>
      <c r="H84" s="18"/>
      <c r="R84" s="17">
        <f t="shared" si="8"/>
        <v>0.99649122807017543</v>
      </c>
      <c r="S84" s="14">
        <f>SUM(E$13:E84)</f>
        <v>7200</v>
      </c>
      <c r="T84" s="14">
        <f>COUNT(E$13:E84)</f>
        <v>72</v>
      </c>
      <c r="U84" s="14">
        <f>SUM(F$13:F84)/SUM(E$13:E84)</f>
        <v>0.77694444444444444</v>
      </c>
      <c r="V84" s="14">
        <f>SUM(F$13:F84)</f>
        <v>5594</v>
      </c>
      <c r="W84" s="16">
        <f t="shared" si="12"/>
        <v>0.76024655701984956</v>
      </c>
      <c r="X84" s="14">
        <f t="shared" si="13"/>
        <v>0.77694444444444444</v>
      </c>
      <c r="Y84" s="15">
        <f t="shared" si="14"/>
        <v>0.79364233186903932</v>
      </c>
      <c r="Z84" s="14">
        <f t="shared" si="10"/>
        <v>0.9</v>
      </c>
      <c r="AA84" s="13">
        <f t="shared" si="11"/>
        <v>0.7</v>
      </c>
    </row>
    <row r="85" spans="1:27" ht="12.2" customHeight="1">
      <c r="A85" s="21">
        <v>73</v>
      </c>
      <c r="B85" s="20"/>
      <c r="C85" s="75" t="s">
        <v>0</v>
      </c>
      <c r="D85" s="75"/>
      <c r="E85" s="10">
        <v>100</v>
      </c>
      <c r="F85" s="10">
        <v>74</v>
      </c>
      <c r="G85" s="19">
        <f t="shared" si="9"/>
        <v>0.73999999999999266</v>
      </c>
      <c r="H85" s="18"/>
      <c r="R85" s="17">
        <f t="shared" si="8"/>
        <v>0.9965397923875432</v>
      </c>
      <c r="S85" s="14">
        <f>SUM(E$13:E85)</f>
        <v>7300</v>
      </c>
      <c r="T85" s="14">
        <f>COUNT(E$13:E85)</f>
        <v>73</v>
      </c>
      <c r="U85" s="14">
        <f>SUM(F$13:F85)/SUM(E$13:E85)</f>
        <v>0.77643835616438361</v>
      </c>
      <c r="V85" s="14">
        <f>SUM(F$13:F85)</f>
        <v>5668</v>
      </c>
      <c r="W85" s="16">
        <f t="shared" si="12"/>
        <v>0.75983643023830894</v>
      </c>
      <c r="X85" s="14">
        <f t="shared" si="13"/>
        <v>0.77643835616438361</v>
      </c>
      <c r="Y85" s="15">
        <f t="shared" si="14"/>
        <v>0.79304028209045829</v>
      </c>
      <c r="Z85" s="14">
        <f t="shared" si="10"/>
        <v>0.9</v>
      </c>
      <c r="AA85" s="13">
        <f t="shared" si="11"/>
        <v>0.7</v>
      </c>
    </row>
    <row r="86" spans="1:27" ht="12.2" customHeight="1">
      <c r="A86" s="21">
        <v>74</v>
      </c>
      <c r="B86" s="20"/>
      <c r="C86" s="75" t="s">
        <v>0</v>
      </c>
      <c r="D86" s="75"/>
      <c r="E86" s="10">
        <v>100</v>
      </c>
      <c r="F86" s="10">
        <v>75</v>
      </c>
      <c r="G86" s="19">
        <f t="shared" si="9"/>
        <v>0.74999999999999256</v>
      </c>
      <c r="H86" s="18"/>
      <c r="R86" s="17">
        <f t="shared" si="8"/>
        <v>0.9965870307167235</v>
      </c>
      <c r="S86" s="14">
        <f>SUM(E$13:E86)</f>
        <v>7400</v>
      </c>
      <c r="T86" s="14">
        <f>COUNT(E$13:E86)</f>
        <v>74</v>
      </c>
      <c r="U86" s="14">
        <f>SUM(F$13:F86)/SUM(E$13:E86)</f>
        <v>0.77608108108108109</v>
      </c>
      <c r="V86" s="14">
        <f>SUM(F$13:F86)</f>
        <v>5743</v>
      </c>
      <c r="W86" s="16">
        <f t="shared" si="12"/>
        <v>0.75957854126725866</v>
      </c>
      <c r="X86" s="14">
        <f t="shared" si="13"/>
        <v>0.77608108108108109</v>
      </c>
      <c r="Y86" s="15">
        <f t="shared" si="14"/>
        <v>0.79258362089490353</v>
      </c>
      <c r="Z86" s="14">
        <f t="shared" si="10"/>
        <v>0.9</v>
      </c>
      <c r="AA86" s="13">
        <f t="shared" si="11"/>
        <v>0.7</v>
      </c>
    </row>
    <row r="87" spans="1:27" ht="12.2" customHeight="1">
      <c r="A87" s="21">
        <v>75</v>
      </c>
      <c r="B87" s="20"/>
      <c r="C87" s="75" t="s">
        <v>0</v>
      </c>
      <c r="D87" s="75"/>
      <c r="E87" s="10">
        <v>100</v>
      </c>
      <c r="F87" s="10">
        <v>75</v>
      </c>
      <c r="G87" s="19">
        <f t="shared" si="9"/>
        <v>0.74999999999999256</v>
      </c>
      <c r="H87" s="18"/>
      <c r="R87" s="17">
        <f t="shared" si="8"/>
        <v>0.99663299663299665</v>
      </c>
      <c r="S87" s="14">
        <f>SUM(E$13:E87)</f>
        <v>7500</v>
      </c>
      <c r="T87" s="14">
        <f>COUNT(E$13:E87)</f>
        <v>75</v>
      </c>
      <c r="U87" s="14">
        <f>SUM(F$13:F87)/SUM(E$13:E87)</f>
        <v>0.77573333333333339</v>
      </c>
      <c r="V87" s="14">
        <f>SUM(F$13:F87)</f>
        <v>5818</v>
      </c>
      <c r="W87" s="16">
        <f t="shared" si="12"/>
        <v>0.75932845600980547</v>
      </c>
      <c r="X87" s="14">
        <f t="shared" si="13"/>
        <v>0.77573333333333339</v>
      </c>
      <c r="Y87" s="15">
        <f t="shared" si="14"/>
        <v>0.7921382106568613</v>
      </c>
      <c r="Z87" s="14">
        <f t="shared" si="10"/>
        <v>0.9</v>
      </c>
      <c r="AA87" s="13">
        <f t="shared" si="11"/>
        <v>0.7</v>
      </c>
    </row>
    <row r="88" spans="1:27" ht="12.2" customHeight="1">
      <c r="A88" s="21">
        <v>76</v>
      </c>
      <c r="B88" s="20"/>
      <c r="C88" s="75" t="s">
        <v>0</v>
      </c>
      <c r="D88" s="75"/>
      <c r="E88" s="10">
        <v>100</v>
      </c>
      <c r="F88" s="10">
        <v>74</v>
      </c>
      <c r="G88" s="19">
        <f t="shared" si="9"/>
        <v>0.73999999999999266</v>
      </c>
      <c r="H88" s="18"/>
      <c r="R88" s="17">
        <f t="shared" si="8"/>
        <v>0.99667774086378735</v>
      </c>
      <c r="S88" s="14">
        <f>SUM(E$13:E88)</f>
        <v>7600</v>
      </c>
      <c r="T88" s="14">
        <f>COUNT(E$13:E88)</f>
        <v>76</v>
      </c>
      <c r="U88" s="14">
        <f>SUM(F$13:F88)/SUM(E$13:E88)</f>
        <v>0.77526315789473688</v>
      </c>
      <c r="V88" s="14">
        <f>SUM(F$13:F88)</f>
        <v>5892</v>
      </c>
      <c r="W88" s="16">
        <f t="shared" si="12"/>
        <v>0.75894949080018015</v>
      </c>
      <c r="X88" s="14">
        <f t="shared" si="13"/>
        <v>0.77526315789473688</v>
      </c>
      <c r="Y88" s="15">
        <f t="shared" si="14"/>
        <v>0.7915768249892936</v>
      </c>
      <c r="Z88" s="14">
        <f t="shared" si="10"/>
        <v>0.9</v>
      </c>
      <c r="AA88" s="13">
        <f t="shared" si="11"/>
        <v>0.7</v>
      </c>
    </row>
    <row r="89" spans="1:27" ht="12.2" customHeight="1">
      <c r="A89" s="21">
        <v>77</v>
      </c>
      <c r="B89" s="20"/>
      <c r="C89" s="75" t="s">
        <v>0</v>
      </c>
      <c r="D89" s="75"/>
      <c r="E89" s="10">
        <v>100</v>
      </c>
      <c r="F89" s="10">
        <v>73</v>
      </c>
      <c r="G89" s="19">
        <f t="shared" si="9"/>
        <v>0.72999999999999277</v>
      </c>
      <c r="H89" s="18"/>
      <c r="R89" s="17">
        <f t="shared" si="8"/>
        <v>0.99672131147540988</v>
      </c>
      <c r="S89" s="14">
        <f>SUM(E$13:E89)</f>
        <v>7700</v>
      </c>
      <c r="T89" s="14">
        <f>COUNT(E$13:E89)</f>
        <v>77</v>
      </c>
      <c r="U89" s="14">
        <f>SUM(F$13:F89)/SUM(E$13:E89)</f>
        <v>0.77467532467532463</v>
      </c>
      <c r="V89" s="14">
        <f>SUM(F$13:F89)</f>
        <v>5965</v>
      </c>
      <c r="W89" s="16">
        <f t="shared" si="12"/>
        <v>0.75844675407818807</v>
      </c>
      <c r="X89" s="14">
        <f t="shared" si="13"/>
        <v>0.77467532467532463</v>
      </c>
      <c r="Y89" s="15">
        <f t="shared" si="14"/>
        <v>0.79090389527246119</v>
      </c>
      <c r="Z89" s="14">
        <f t="shared" si="10"/>
        <v>0.9</v>
      </c>
      <c r="AA89" s="13">
        <f t="shared" si="11"/>
        <v>0.7</v>
      </c>
    </row>
    <row r="90" spans="1:27" ht="12.2" customHeight="1">
      <c r="A90" s="21">
        <v>78</v>
      </c>
      <c r="B90" s="20"/>
      <c r="C90" s="75" t="s">
        <v>0</v>
      </c>
      <c r="D90" s="75"/>
      <c r="E90" s="10">
        <v>100</v>
      </c>
      <c r="F90" s="10">
        <v>73</v>
      </c>
      <c r="G90" s="19">
        <f t="shared" si="9"/>
        <v>0.72999999999999277</v>
      </c>
      <c r="H90" s="18"/>
      <c r="R90" s="17">
        <f t="shared" si="8"/>
        <v>0.99676375404530748</v>
      </c>
      <c r="S90" s="14">
        <f>SUM(E$13:E90)</f>
        <v>7800</v>
      </c>
      <c r="T90" s="14">
        <f>COUNT(E$13:E90)</f>
        <v>78</v>
      </c>
      <c r="U90" s="14">
        <f>SUM(F$13:F90)/SUM(E$13:E90)</f>
        <v>0.77410256410256406</v>
      </c>
      <c r="V90" s="14">
        <f>SUM(F$13:F90)</f>
        <v>6038</v>
      </c>
      <c r="W90" s="16">
        <f t="shared" si="12"/>
        <v>0.7579578780550138</v>
      </c>
      <c r="X90" s="14">
        <f t="shared" si="13"/>
        <v>0.77410256410256406</v>
      </c>
      <c r="Y90" s="15">
        <f t="shared" si="14"/>
        <v>0.79024725015011432</v>
      </c>
      <c r="Z90" s="14">
        <f t="shared" si="10"/>
        <v>0.9</v>
      </c>
      <c r="AA90" s="13">
        <f t="shared" si="11"/>
        <v>0.7</v>
      </c>
    </row>
    <row r="91" spans="1:27" ht="12.2" customHeight="1">
      <c r="A91" s="21">
        <v>79</v>
      </c>
      <c r="B91" s="20"/>
      <c r="C91" s="75" t="s">
        <v>0</v>
      </c>
      <c r="D91" s="75"/>
      <c r="E91" s="10">
        <v>100</v>
      </c>
      <c r="F91" s="10">
        <v>74</v>
      </c>
      <c r="G91" s="19">
        <f t="shared" si="9"/>
        <v>0.73999999999999266</v>
      </c>
      <c r="H91" s="18"/>
      <c r="R91" s="17">
        <f t="shared" si="8"/>
        <v>0.99680511182108622</v>
      </c>
      <c r="S91" s="14">
        <f>SUM(E$13:E91)</f>
        <v>7900</v>
      </c>
      <c r="T91" s="14">
        <f>COUNT(E$13:E91)</f>
        <v>79</v>
      </c>
      <c r="U91" s="14">
        <f>SUM(F$13:F91)/SUM(E$13:E91)</f>
        <v>0.77367088607594936</v>
      </c>
      <c r="V91" s="14">
        <f>SUM(F$13:F91)</f>
        <v>6112</v>
      </c>
      <c r="W91" s="16">
        <f t="shared" si="12"/>
        <v>0.75761338644668408</v>
      </c>
      <c r="X91" s="14">
        <f t="shared" si="13"/>
        <v>0.77367088607594936</v>
      </c>
      <c r="Y91" s="15">
        <f t="shared" si="14"/>
        <v>0.78972838570521464</v>
      </c>
      <c r="Z91" s="14">
        <f t="shared" si="10"/>
        <v>0.9</v>
      </c>
      <c r="AA91" s="13">
        <f t="shared" si="11"/>
        <v>0.7</v>
      </c>
    </row>
    <row r="92" spans="1:27" ht="12.2" customHeight="1">
      <c r="A92" s="21">
        <v>80</v>
      </c>
      <c r="B92" s="20"/>
      <c r="C92" s="75" t="s">
        <v>0</v>
      </c>
      <c r="D92" s="75"/>
      <c r="E92" s="10">
        <v>100</v>
      </c>
      <c r="F92" s="10">
        <v>72</v>
      </c>
      <c r="G92" s="19">
        <f t="shared" si="9"/>
        <v>0.71999999999999287</v>
      </c>
      <c r="H92" s="18"/>
      <c r="R92" s="17">
        <f t="shared" si="8"/>
        <v>0.99684542586750791</v>
      </c>
      <c r="S92" s="14">
        <f>SUM(E$13:E92)</f>
        <v>8000</v>
      </c>
      <c r="T92" s="14">
        <f>COUNT(E$13:E92)</f>
        <v>80</v>
      </c>
      <c r="U92" s="14">
        <f>SUM(F$13:F92)/SUM(E$13:E92)</f>
        <v>0.77300000000000002</v>
      </c>
      <c r="V92" s="14">
        <f>SUM(F$13:F92)</f>
        <v>6184</v>
      </c>
      <c r="W92" s="16">
        <f t="shared" si="12"/>
        <v>0.75701954318550313</v>
      </c>
      <c r="X92" s="14">
        <f t="shared" si="13"/>
        <v>0.77300000000000002</v>
      </c>
      <c r="Y92" s="15">
        <f t="shared" si="14"/>
        <v>0.78898045681449691</v>
      </c>
      <c r="Z92" s="14">
        <f t="shared" si="10"/>
        <v>0.9</v>
      </c>
      <c r="AA92" s="13">
        <f t="shared" si="11"/>
        <v>0.7</v>
      </c>
    </row>
    <row r="93" spans="1:27" ht="12.2" customHeight="1">
      <c r="A93" s="21">
        <v>81</v>
      </c>
      <c r="B93" s="20"/>
      <c r="C93" s="75" t="s">
        <v>0</v>
      </c>
      <c r="D93" s="75"/>
      <c r="E93" s="10">
        <v>100</v>
      </c>
      <c r="F93" s="10">
        <v>76</v>
      </c>
      <c r="G93" s="19">
        <f t="shared" si="9"/>
        <v>0.75999999999999246</v>
      </c>
      <c r="H93" s="18"/>
      <c r="R93" s="17">
        <f t="shared" si="8"/>
        <v>0.99688473520249221</v>
      </c>
      <c r="S93" s="14">
        <f>SUM(E$13:E93)</f>
        <v>8100</v>
      </c>
      <c r="T93" s="14">
        <f>COUNT(E$13:E93)</f>
        <v>81</v>
      </c>
      <c r="U93" s="14">
        <f>SUM(F$13:F93)/SUM(E$13:E93)</f>
        <v>0.77283950617283947</v>
      </c>
      <c r="V93" s="14">
        <f>SUM(F$13:F93)</f>
        <v>6260</v>
      </c>
      <c r="W93" s="16">
        <f t="shared" si="12"/>
        <v>0.75695238721763414</v>
      </c>
      <c r="X93" s="14">
        <f t="shared" si="13"/>
        <v>0.77283950617283947</v>
      </c>
      <c r="Y93" s="15">
        <f t="shared" si="14"/>
        <v>0.78872662512804481</v>
      </c>
      <c r="Z93" s="14">
        <f t="shared" si="10"/>
        <v>0.9</v>
      </c>
      <c r="AA93" s="13">
        <f t="shared" si="11"/>
        <v>0.7</v>
      </c>
    </row>
    <row r="94" spans="1:27" ht="12.2" customHeight="1">
      <c r="A94" s="21">
        <v>82</v>
      </c>
      <c r="B94" s="20"/>
      <c r="C94" s="75" t="s">
        <v>0</v>
      </c>
      <c r="D94" s="75"/>
      <c r="E94" s="10">
        <v>100</v>
      </c>
      <c r="F94" s="10">
        <v>76</v>
      </c>
      <c r="G94" s="19">
        <f t="shared" si="9"/>
        <v>0.75999999999999246</v>
      </c>
      <c r="H94" s="18"/>
      <c r="R94" s="17">
        <f t="shared" si="8"/>
        <v>0.99692307692307691</v>
      </c>
      <c r="S94" s="14">
        <f>SUM(E$13:E94)</f>
        <v>8200</v>
      </c>
      <c r="T94" s="14">
        <f>COUNT(E$13:E94)</f>
        <v>82</v>
      </c>
      <c r="U94" s="14">
        <f>SUM(F$13:F94)/SUM(E$13:E94)</f>
        <v>0.77268292682926831</v>
      </c>
      <c r="V94" s="14">
        <f>SUM(F$13:F94)</f>
        <v>6336</v>
      </c>
      <c r="W94" s="16">
        <f t="shared" si="12"/>
        <v>0.75688753672322717</v>
      </c>
      <c r="X94" s="14">
        <f t="shared" si="13"/>
        <v>0.77268292682926831</v>
      </c>
      <c r="Y94" s="15">
        <f t="shared" si="14"/>
        <v>0.78847831693530945</v>
      </c>
      <c r="Z94" s="14">
        <f t="shared" si="10"/>
        <v>0.9</v>
      </c>
      <c r="AA94" s="13">
        <f t="shared" si="11"/>
        <v>0.7</v>
      </c>
    </row>
    <row r="95" spans="1:27" ht="12.2" customHeight="1">
      <c r="A95" s="21">
        <v>83</v>
      </c>
      <c r="B95" s="20"/>
      <c r="C95" s="75" t="s">
        <v>0</v>
      </c>
      <c r="D95" s="75"/>
      <c r="E95" s="10">
        <v>100</v>
      </c>
      <c r="F95" s="10">
        <v>76</v>
      </c>
      <c r="G95" s="19">
        <f t="shared" si="9"/>
        <v>0.75999999999999246</v>
      </c>
      <c r="H95" s="18"/>
      <c r="R95" s="17">
        <f t="shared" si="8"/>
        <v>0.99696048632218848</v>
      </c>
      <c r="S95" s="14">
        <f>SUM(E$13:E95)</f>
        <v>8300</v>
      </c>
      <c r="T95" s="14">
        <f>COUNT(E$13:E95)</f>
        <v>83</v>
      </c>
      <c r="U95" s="14">
        <f>SUM(F$13:F95)/SUM(E$13:E95)</f>
        <v>0.77253012048192771</v>
      </c>
      <c r="V95" s="14">
        <f>SUM(F$13:F95)</f>
        <v>6412</v>
      </c>
      <c r="W95" s="16">
        <f t="shared" si="12"/>
        <v>0.75682489567537314</v>
      </c>
      <c r="X95" s="14">
        <f t="shared" si="13"/>
        <v>0.77253012048192771</v>
      </c>
      <c r="Y95" s="15">
        <f t="shared" si="14"/>
        <v>0.78823534528848227</v>
      </c>
      <c r="Z95" s="14">
        <f t="shared" si="10"/>
        <v>0.9</v>
      </c>
      <c r="AA95" s="13">
        <f t="shared" si="11"/>
        <v>0.7</v>
      </c>
    </row>
    <row r="96" spans="1:27" ht="12.2" customHeight="1">
      <c r="A96" s="21">
        <v>84</v>
      </c>
      <c r="B96" s="20"/>
      <c r="C96" s="75" t="s">
        <v>0</v>
      </c>
      <c r="D96" s="75"/>
      <c r="E96" s="10">
        <v>100</v>
      </c>
      <c r="F96" s="10">
        <v>75</v>
      </c>
      <c r="G96" s="19">
        <f t="shared" si="9"/>
        <v>0.74999999999999256</v>
      </c>
      <c r="H96" s="18"/>
      <c r="R96" s="17">
        <f t="shared" si="8"/>
        <v>0.99699699699699695</v>
      </c>
      <c r="S96" s="14">
        <f>SUM(E$13:E96)</f>
        <v>8400</v>
      </c>
      <c r="T96" s="14">
        <f>COUNT(E$13:E96)</f>
        <v>84</v>
      </c>
      <c r="U96" s="14">
        <f>SUM(F$13:F96)/SUM(E$13:E96)</f>
        <v>0.77226190476190482</v>
      </c>
      <c r="V96" s="14">
        <f>SUM(F$13:F96)</f>
        <v>6487</v>
      </c>
      <c r="W96" s="16">
        <f t="shared" si="12"/>
        <v>0.7566412420985984</v>
      </c>
      <c r="X96" s="14">
        <f t="shared" si="13"/>
        <v>0.77226190476190482</v>
      </c>
      <c r="Y96" s="15">
        <f t="shared" si="14"/>
        <v>0.78788256742521123</v>
      </c>
      <c r="Z96" s="14">
        <f t="shared" si="10"/>
        <v>0.9</v>
      </c>
      <c r="AA96" s="13">
        <f t="shared" si="11"/>
        <v>0.7</v>
      </c>
    </row>
    <row r="97" spans="1:27" ht="12.2" customHeight="1">
      <c r="A97" s="21">
        <v>85</v>
      </c>
      <c r="B97" s="20"/>
      <c r="C97" s="75" t="s">
        <v>0</v>
      </c>
      <c r="D97" s="75"/>
      <c r="E97" s="10">
        <v>100</v>
      </c>
      <c r="F97" s="10">
        <v>77</v>
      </c>
      <c r="G97" s="19">
        <f t="shared" si="9"/>
        <v>0.76999999999999236</v>
      </c>
      <c r="H97" s="18"/>
      <c r="R97" s="17">
        <f t="shared" si="8"/>
        <v>0.9970326409495549</v>
      </c>
      <c r="S97" s="14">
        <f>SUM(E$13:E97)</f>
        <v>8500</v>
      </c>
      <c r="T97" s="14">
        <f>COUNT(E$13:E97)</f>
        <v>85</v>
      </c>
      <c r="U97" s="14">
        <f>SUM(F$13:F97)/SUM(E$13:E97)</f>
        <v>0.77223529411764702</v>
      </c>
      <c r="V97" s="14">
        <f>SUM(F$13:F97)</f>
        <v>6564</v>
      </c>
      <c r="W97" s="16">
        <f t="shared" si="12"/>
        <v>0.75670588235294112</v>
      </c>
      <c r="X97" s="14">
        <f t="shared" si="13"/>
        <v>0.77223529411764702</v>
      </c>
      <c r="Y97" s="15">
        <f t="shared" si="14"/>
        <v>0.78776470588235292</v>
      </c>
      <c r="Z97" s="14">
        <f t="shared" si="10"/>
        <v>0.9</v>
      </c>
      <c r="AA97" s="13">
        <f t="shared" si="11"/>
        <v>0.7</v>
      </c>
    </row>
    <row r="98" spans="1:27" ht="12.2" customHeight="1">
      <c r="A98" s="21">
        <v>86</v>
      </c>
      <c r="B98" s="20"/>
      <c r="C98" s="75" t="s">
        <v>0</v>
      </c>
      <c r="D98" s="75"/>
      <c r="E98" s="10">
        <v>100</v>
      </c>
      <c r="F98" s="10">
        <v>77</v>
      </c>
      <c r="G98" s="19">
        <f t="shared" si="9"/>
        <v>0.76999999999999236</v>
      </c>
      <c r="H98" s="18"/>
      <c r="R98" s="17">
        <f t="shared" si="8"/>
        <v>0.99706744868035191</v>
      </c>
      <c r="S98" s="14">
        <f>SUM(E$13:E98)</f>
        <v>8600</v>
      </c>
      <c r="T98" s="14">
        <f>COUNT(E$13:E98)</f>
        <v>86</v>
      </c>
      <c r="U98" s="14">
        <f>SUM(F$13:F98)/SUM(E$13:E98)</f>
        <v>0.77220930232558138</v>
      </c>
      <c r="V98" s="14">
        <f>SUM(F$13:F98)</f>
        <v>6641</v>
      </c>
      <c r="W98" s="16">
        <f t="shared" si="12"/>
        <v>0.75676956094674597</v>
      </c>
      <c r="X98" s="14">
        <f t="shared" si="13"/>
        <v>0.77220930232558138</v>
      </c>
      <c r="Y98" s="15">
        <f t="shared" si="14"/>
        <v>0.7876490437044168</v>
      </c>
      <c r="Z98" s="14">
        <f t="shared" si="10"/>
        <v>0.9</v>
      </c>
      <c r="AA98" s="13">
        <f t="shared" si="11"/>
        <v>0.7</v>
      </c>
    </row>
    <row r="99" spans="1:27" ht="12.2" customHeight="1">
      <c r="A99" s="21">
        <v>87</v>
      </c>
      <c r="B99" s="20"/>
      <c r="C99" s="75" t="s">
        <v>0</v>
      </c>
      <c r="D99" s="75"/>
      <c r="E99" s="10">
        <v>100</v>
      </c>
      <c r="F99" s="10">
        <v>79</v>
      </c>
      <c r="G99" s="19">
        <f t="shared" si="9"/>
        <v>0.78999999999999215</v>
      </c>
      <c r="H99" s="18"/>
      <c r="R99" s="17">
        <f t="shared" si="8"/>
        <v>0.99710144927536237</v>
      </c>
      <c r="S99" s="14">
        <f>SUM(E$13:E99)</f>
        <v>8700</v>
      </c>
      <c r="T99" s="14">
        <f>COUNT(E$13:E99)</f>
        <v>87</v>
      </c>
      <c r="U99" s="14">
        <f>SUM(F$13:F99)/SUM(E$13:E99)</f>
        <v>0.77241379310344827</v>
      </c>
      <c r="V99" s="14">
        <f>SUM(F$13:F99)</f>
        <v>6720</v>
      </c>
      <c r="W99" s="16">
        <f t="shared" si="12"/>
        <v>0.75706993416462964</v>
      </c>
      <c r="X99" s="14">
        <f t="shared" si="13"/>
        <v>0.77241379310344827</v>
      </c>
      <c r="Y99" s="15">
        <f t="shared" si="14"/>
        <v>0.78775765204226689</v>
      </c>
      <c r="Z99" s="14">
        <f t="shared" si="10"/>
        <v>0.9</v>
      </c>
      <c r="AA99" s="13">
        <f t="shared" si="11"/>
        <v>0.7</v>
      </c>
    </row>
    <row r="100" spans="1:27" ht="12.2" customHeight="1">
      <c r="A100" s="21">
        <v>88</v>
      </c>
      <c r="B100" s="20"/>
      <c r="C100" s="75" t="s">
        <v>0</v>
      </c>
      <c r="D100" s="75"/>
      <c r="E100" s="10">
        <v>100</v>
      </c>
      <c r="F100" s="10">
        <v>79</v>
      </c>
      <c r="G100" s="19">
        <f t="shared" si="9"/>
        <v>0.78999999999999215</v>
      </c>
      <c r="H100" s="18"/>
      <c r="R100" s="17">
        <f t="shared" si="8"/>
        <v>0.99713467048710602</v>
      </c>
      <c r="S100" s="14">
        <f>SUM(E$13:E100)</f>
        <v>8800</v>
      </c>
      <c r="T100" s="14">
        <f>COUNT(E$13:E100)</f>
        <v>88</v>
      </c>
      <c r="U100" s="14">
        <f>SUM(F$13:F100)/SUM(E$13:E100)</f>
        <v>0.77261363636363634</v>
      </c>
      <c r="V100" s="14">
        <f>SUM(F$13:F100)</f>
        <v>6799</v>
      </c>
      <c r="W100" s="16">
        <f t="shared" si="12"/>
        <v>0.7573639073320374</v>
      </c>
      <c r="X100" s="14">
        <f t="shared" si="13"/>
        <v>0.77261363636363634</v>
      </c>
      <c r="Y100" s="15">
        <f t="shared" si="14"/>
        <v>0.78786336539523527</v>
      </c>
      <c r="Z100" s="14">
        <f t="shared" si="10"/>
        <v>0.9</v>
      </c>
      <c r="AA100" s="13">
        <f t="shared" si="11"/>
        <v>0.7</v>
      </c>
    </row>
    <row r="101" spans="1:27" ht="12.2" customHeight="1">
      <c r="A101" s="21">
        <v>89</v>
      </c>
      <c r="B101" s="20"/>
      <c r="C101" s="75" t="s">
        <v>0</v>
      </c>
      <c r="D101" s="75"/>
      <c r="E101" s="10">
        <v>100</v>
      </c>
      <c r="F101" s="10">
        <v>77</v>
      </c>
      <c r="G101" s="19">
        <f t="shared" si="9"/>
        <v>0.76999999999999236</v>
      </c>
      <c r="H101" s="18"/>
      <c r="R101" s="17">
        <f t="shared" ref="R101:R112" si="15">(4*(A101-1))/(4*A101-3)</f>
        <v>0.99716713881019825</v>
      </c>
      <c r="S101" s="14">
        <f>SUM(E$13:E101)</f>
        <v>8900</v>
      </c>
      <c r="T101" s="14">
        <f>COUNT(E$13:E101)</f>
        <v>89</v>
      </c>
      <c r="U101" s="14">
        <f>SUM(F$13:F101)/SUM(E$13:E101)</f>
        <v>0.77258426966292137</v>
      </c>
      <c r="V101" s="14">
        <f>SUM(F$13:F101)</f>
        <v>6876</v>
      </c>
      <c r="W101" s="16">
        <f t="shared" si="12"/>
        <v>0.75741947611792992</v>
      </c>
      <c r="X101" s="14">
        <f t="shared" si="13"/>
        <v>0.77258426966292137</v>
      </c>
      <c r="Y101" s="15">
        <f t="shared" si="14"/>
        <v>0.78774906320791283</v>
      </c>
      <c r="Z101" s="14">
        <f t="shared" si="10"/>
        <v>0.9</v>
      </c>
      <c r="AA101" s="13">
        <f t="shared" si="11"/>
        <v>0.7</v>
      </c>
    </row>
    <row r="102" spans="1:27" ht="12.2" customHeight="1">
      <c r="A102" s="21">
        <v>90</v>
      </c>
      <c r="B102" s="20"/>
      <c r="C102" s="75" t="s">
        <v>0</v>
      </c>
      <c r="D102" s="75"/>
      <c r="E102" s="10">
        <v>100</v>
      </c>
      <c r="F102" s="10">
        <v>77</v>
      </c>
      <c r="G102" s="19">
        <f t="shared" si="9"/>
        <v>0.76999999999999236</v>
      </c>
      <c r="H102" s="18"/>
      <c r="R102" s="17">
        <f t="shared" si="15"/>
        <v>0.99719887955182074</v>
      </c>
      <c r="S102" s="14">
        <f>SUM(E$13:E102)</f>
        <v>9000</v>
      </c>
      <c r="T102" s="14">
        <f>COUNT(E$13:E102)</f>
        <v>90</v>
      </c>
      <c r="U102" s="14">
        <f>SUM(F$13:F102)/SUM(E$13:E102)</f>
        <v>0.77255555555555555</v>
      </c>
      <c r="V102" s="14">
        <f>SUM(F$13:F102)</f>
        <v>6953</v>
      </c>
      <c r="W102" s="16">
        <f t="shared" si="12"/>
        <v>0.75747429418773737</v>
      </c>
      <c r="X102" s="14">
        <f t="shared" si="13"/>
        <v>0.77255555555555555</v>
      </c>
      <c r="Y102" s="15">
        <f t="shared" si="14"/>
        <v>0.78763681692337373</v>
      </c>
      <c r="Z102" s="14">
        <f t="shared" si="10"/>
        <v>0.9</v>
      </c>
      <c r="AA102" s="13">
        <f t="shared" si="11"/>
        <v>0.7</v>
      </c>
    </row>
    <row r="103" spans="1:27" ht="12.2" customHeight="1">
      <c r="A103" s="21">
        <v>91</v>
      </c>
      <c r="B103" s="20"/>
      <c r="C103" s="75" t="s">
        <v>0</v>
      </c>
      <c r="D103" s="75"/>
      <c r="E103" s="10">
        <v>100</v>
      </c>
      <c r="F103" s="10">
        <v>78</v>
      </c>
      <c r="G103" s="19">
        <f t="shared" si="9"/>
        <v>0.77999999999999226</v>
      </c>
      <c r="H103" s="18"/>
      <c r="R103" s="17">
        <f t="shared" si="15"/>
        <v>0.99722991689750695</v>
      </c>
      <c r="S103" s="14">
        <f>SUM(E$13:E103)</f>
        <v>9100</v>
      </c>
      <c r="T103" s="14">
        <f>COUNT(E$13:E103)</f>
        <v>91</v>
      </c>
      <c r="U103" s="14">
        <f>SUM(F$13:F103)/SUM(E$13:E103)</f>
        <v>0.7726373626373626</v>
      </c>
      <c r="V103" s="14">
        <f>SUM(F$13:F103)</f>
        <v>7031</v>
      </c>
      <c r="W103" s="16">
        <f t="shared" si="12"/>
        <v>0.75764189175972196</v>
      </c>
      <c r="X103" s="14">
        <f t="shared" si="13"/>
        <v>0.7726373626373626</v>
      </c>
      <c r="Y103" s="15">
        <f t="shared" si="14"/>
        <v>0.78763283351500324</v>
      </c>
      <c r="Z103" s="14">
        <f t="shared" si="10"/>
        <v>0.9</v>
      </c>
      <c r="AA103" s="13">
        <f t="shared" si="11"/>
        <v>0.7</v>
      </c>
    </row>
    <row r="104" spans="1:27" ht="12.2" customHeight="1">
      <c r="A104" s="21">
        <v>92</v>
      </c>
      <c r="B104" s="20"/>
      <c r="C104" s="75" t="s">
        <v>0</v>
      </c>
      <c r="D104" s="75"/>
      <c r="E104" s="10">
        <v>100</v>
      </c>
      <c r="F104" s="10">
        <v>77</v>
      </c>
      <c r="G104" s="19">
        <f t="shared" si="9"/>
        <v>0.76999999999999236</v>
      </c>
      <c r="H104" s="18"/>
      <c r="R104" s="17">
        <f t="shared" si="15"/>
        <v>0.99726027397260275</v>
      </c>
      <c r="S104" s="14">
        <f>SUM(E$13:E104)</f>
        <v>9200</v>
      </c>
      <c r="T104" s="14">
        <f>COUNT(E$13:E104)</f>
        <v>92</v>
      </c>
      <c r="U104" s="14">
        <f>SUM(F$13:F104)/SUM(E$13:E104)</f>
        <v>0.77260869565217394</v>
      </c>
      <c r="V104" s="14">
        <f>SUM(F$13:F104)</f>
        <v>7108</v>
      </c>
      <c r="W104" s="16">
        <f t="shared" si="12"/>
        <v>0.75769400440083146</v>
      </c>
      <c r="X104" s="14">
        <f t="shared" si="13"/>
        <v>0.77260869565217394</v>
      </c>
      <c r="Y104" s="15">
        <f t="shared" si="14"/>
        <v>0.78752338690351642</v>
      </c>
      <c r="Z104" s="14">
        <f t="shared" si="10"/>
        <v>0.9</v>
      </c>
      <c r="AA104" s="13">
        <f t="shared" si="11"/>
        <v>0.7</v>
      </c>
    </row>
    <row r="105" spans="1:27" ht="12.2" customHeight="1">
      <c r="A105" s="21">
        <v>93</v>
      </c>
      <c r="B105" s="20"/>
      <c r="C105" s="75" t="s">
        <v>0</v>
      </c>
      <c r="D105" s="75"/>
      <c r="E105" s="10">
        <v>100</v>
      </c>
      <c r="F105" s="10">
        <v>76</v>
      </c>
      <c r="G105" s="19">
        <f t="shared" si="9"/>
        <v>0.75999999999999246</v>
      </c>
      <c r="H105" s="18"/>
      <c r="R105" s="17">
        <f t="shared" si="15"/>
        <v>0.99728997289972898</v>
      </c>
      <c r="S105" s="14">
        <f>SUM(E$13:E105)</f>
        <v>9300</v>
      </c>
      <c r="T105" s="14">
        <f>COUNT(E$13:E105)</f>
        <v>93</v>
      </c>
      <c r="U105" s="14">
        <f>SUM(F$13:F105)/SUM(E$13:E105)</f>
        <v>0.77247311827956988</v>
      </c>
      <c r="V105" s="14">
        <f>SUM(F$13:F105)</f>
        <v>7184</v>
      </c>
      <c r="W105" s="16">
        <f t="shared" si="12"/>
        <v>0.75763440860215048</v>
      </c>
      <c r="X105" s="14">
        <f t="shared" si="13"/>
        <v>0.77247311827956988</v>
      </c>
      <c r="Y105" s="15">
        <f t="shared" si="14"/>
        <v>0.78731182795698929</v>
      </c>
      <c r="Z105" s="14">
        <f t="shared" si="10"/>
        <v>0.9</v>
      </c>
      <c r="AA105" s="13">
        <f t="shared" si="11"/>
        <v>0.7</v>
      </c>
    </row>
    <row r="106" spans="1:27" ht="12.2" customHeight="1">
      <c r="A106" s="21">
        <v>94</v>
      </c>
      <c r="B106" s="20"/>
      <c r="C106" s="75" t="s">
        <v>0</v>
      </c>
      <c r="D106" s="75"/>
      <c r="E106" s="10">
        <v>100</v>
      </c>
      <c r="F106" s="10">
        <v>76</v>
      </c>
      <c r="G106" s="19">
        <f t="shared" si="9"/>
        <v>0.75999999999999246</v>
      </c>
      <c r="H106" s="18"/>
      <c r="R106" s="17">
        <f t="shared" si="15"/>
        <v>0.99731903485254692</v>
      </c>
      <c r="S106" s="14">
        <f>SUM(E$13:E106)</f>
        <v>9400</v>
      </c>
      <c r="T106" s="14">
        <f>COUNT(E$13:E106)</f>
        <v>94</v>
      </c>
      <c r="U106" s="14">
        <f>SUM(F$13:F106)/SUM(E$13:E106)</f>
        <v>0.77234042553191484</v>
      </c>
      <c r="V106" s="14">
        <f>SUM(F$13:F106)</f>
        <v>7260</v>
      </c>
      <c r="W106" s="16">
        <f t="shared" si="12"/>
        <v>0.75757655297078241</v>
      </c>
      <c r="X106" s="14">
        <f t="shared" si="13"/>
        <v>0.77234042553191484</v>
      </c>
      <c r="Y106" s="15">
        <f t="shared" si="14"/>
        <v>0.78710429809304727</v>
      </c>
      <c r="Z106" s="14">
        <f t="shared" si="10"/>
        <v>0.9</v>
      </c>
      <c r="AA106" s="13">
        <f t="shared" si="11"/>
        <v>0.7</v>
      </c>
    </row>
    <row r="107" spans="1:27" ht="12.2" customHeight="1">
      <c r="A107" s="21">
        <v>95</v>
      </c>
      <c r="B107" s="20"/>
      <c r="C107" s="75" t="s">
        <v>0</v>
      </c>
      <c r="D107" s="75"/>
      <c r="E107" s="10">
        <v>100</v>
      </c>
      <c r="F107" s="10">
        <v>74</v>
      </c>
      <c r="G107" s="19">
        <f t="shared" si="9"/>
        <v>0.73999999999999266</v>
      </c>
      <c r="H107" s="18"/>
      <c r="R107" s="17">
        <f t="shared" si="15"/>
        <v>0.99734748010610075</v>
      </c>
      <c r="S107" s="14">
        <f>SUM(E$13:E107)</f>
        <v>9500</v>
      </c>
      <c r="T107" s="14">
        <f>COUNT(E$13:E107)</f>
        <v>95</v>
      </c>
      <c r="U107" s="14">
        <f>SUM(F$13:F107)/SUM(E$13:E107)</f>
        <v>0.77200000000000002</v>
      </c>
      <c r="V107" s="14">
        <f>SUM(F$13:F107)</f>
        <v>7334</v>
      </c>
      <c r="W107" s="16">
        <f t="shared" si="12"/>
        <v>0.75730306154330096</v>
      </c>
      <c r="X107" s="14">
        <f t="shared" si="13"/>
        <v>0.77200000000000002</v>
      </c>
      <c r="Y107" s="15">
        <f t="shared" si="14"/>
        <v>0.78669693845669908</v>
      </c>
      <c r="Z107" s="14">
        <f t="shared" si="10"/>
        <v>0.9</v>
      </c>
      <c r="AA107" s="13">
        <f t="shared" si="11"/>
        <v>0.7</v>
      </c>
    </row>
    <row r="108" spans="1:27" ht="12.2" customHeight="1">
      <c r="A108" s="21">
        <v>96</v>
      </c>
      <c r="B108" s="20"/>
      <c r="C108" s="75" t="s">
        <v>0</v>
      </c>
      <c r="D108" s="75"/>
      <c r="E108" s="10">
        <v>100</v>
      </c>
      <c r="F108" s="10">
        <v>79</v>
      </c>
      <c r="G108" s="19">
        <f t="shared" si="9"/>
        <v>0.78999999999999215</v>
      </c>
      <c r="H108" s="18"/>
      <c r="R108" s="17">
        <f t="shared" si="15"/>
        <v>0.99737532808398954</v>
      </c>
      <c r="S108" s="14">
        <f>SUM(E$13:E108)</f>
        <v>9600</v>
      </c>
      <c r="T108" s="14">
        <f>COUNT(E$13:E108)</f>
        <v>96</v>
      </c>
      <c r="U108" s="14">
        <f>SUM(F$13:F108)/SUM(E$13:E108)</f>
        <v>0.77218750000000003</v>
      </c>
      <c r="V108" s="14">
        <f>SUM(F$13:F108)</f>
        <v>7413</v>
      </c>
      <c r="W108" s="16">
        <f t="shared" si="12"/>
        <v>0.75757332131113764</v>
      </c>
      <c r="X108" s="14">
        <f t="shared" si="13"/>
        <v>0.77218750000000003</v>
      </c>
      <c r="Y108" s="15">
        <f t="shared" si="14"/>
        <v>0.78680167868886242</v>
      </c>
      <c r="Z108" s="14">
        <f t="shared" si="10"/>
        <v>0.9</v>
      </c>
      <c r="AA108" s="13">
        <f t="shared" si="11"/>
        <v>0.7</v>
      </c>
    </row>
    <row r="109" spans="1:27" ht="12.2" customHeight="1">
      <c r="A109" s="21">
        <v>97</v>
      </c>
      <c r="B109" s="20"/>
      <c r="C109" s="75" t="s">
        <v>0</v>
      </c>
      <c r="D109" s="75"/>
      <c r="E109" s="10">
        <v>100</v>
      </c>
      <c r="F109" s="10">
        <v>80</v>
      </c>
      <c r="G109" s="19">
        <f t="shared" ref="G109:G112" si="16">IF(ISBLANK(E109),"-",(F109/(E109+0.000000000001)))</f>
        <v>0.79999999999999205</v>
      </c>
      <c r="H109" s="18"/>
      <c r="R109" s="17">
        <f t="shared" si="15"/>
        <v>0.9974025974025974</v>
      </c>
      <c r="S109" s="14">
        <f>SUM(E$13:E109)</f>
        <v>9700</v>
      </c>
      <c r="T109" s="14">
        <f>COUNT(E$13:E109)</f>
        <v>97</v>
      </c>
      <c r="U109" s="14">
        <f>SUM(F$13:F109)/SUM(E$13:E109)</f>
        <v>0.7724742268041237</v>
      </c>
      <c r="V109" s="14">
        <f>SUM(F$13:F109)</f>
        <v>7493</v>
      </c>
      <c r="W109" s="16">
        <f t="shared" si="12"/>
        <v>0.75794472621045816</v>
      </c>
      <c r="X109" s="14">
        <f t="shared" si="13"/>
        <v>0.7724742268041237</v>
      </c>
      <c r="Y109" s="15">
        <f t="shared" si="14"/>
        <v>0.78700372739778923</v>
      </c>
      <c r="Z109" s="14">
        <f t="shared" si="10"/>
        <v>0.9</v>
      </c>
      <c r="AA109" s="13">
        <f t="shared" si="11"/>
        <v>0.7</v>
      </c>
    </row>
    <row r="110" spans="1:27" ht="12.2" customHeight="1">
      <c r="A110" s="21">
        <v>98</v>
      </c>
      <c r="B110" s="20"/>
      <c r="C110" s="75" t="s">
        <v>0</v>
      </c>
      <c r="D110" s="75"/>
      <c r="E110" s="10">
        <v>100</v>
      </c>
      <c r="F110" s="10">
        <v>79</v>
      </c>
      <c r="G110" s="19">
        <f t="shared" si="16"/>
        <v>0.78999999999999215</v>
      </c>
      <c r="H110" s="18"/>
      <c r="R110" s="17">
        <f t="shared" si="15"/>
        <v>0.99742930591259638</v>
      </c>
      <c r="S110" s="14">
        <f>SUM(E$13:E110)</f>
        <v>9800</v>
      </c>
      <c r="T110" s="14">
        <f>COUNT(E$13:E110)</f>
        <v>98</v>
      </c>
      <c r="U110" s="14">
        <f>SUM(F$13:F110)/SUM(E$13:E110)</f>
        <v>0.77265306122448985</v>
      </c>
      <c r="V110" s="14">
        <f>SUM(F$13:F110)</f>
        <v>7572</v>
      </c>
      <c r="W110" s="16">
        <f t="shared" ref="W110:W112" si="17">U110-(3*SQRT(U110*(1-U110)/V110))</f>
        <v>0.75820356279036016</v>
      </c>
      <c r="X110" s="14">
        <f t="shared" si="13"/>
        <v>0.77265306122448985</v>
      </c>
      <c r="Y110" s="15">
        <f t="shared" si="14"/>
        <v>0.78710255965861953</v>
      </c>
      <c r="Z110" s="14">
        <f t="shared" si="10"/>
        <v>0.9</v>
      </c>
      <c r="AA110" s="13">
        <f t="shared" si="11"/>
        <v>0.7</v>
      </c>
    </row>
    <row r="111" spans="1:27" ht="12.2" customHeight="1">
      <c r="A111" s="21">
        <v>99</v>
      </c>
      <c r="B111" s="20"/>
      <c r="C111" s="75" t="s">
        <v>0</v>
      </c>
      <c r="D111" s="75"/>
      <c r="E111" s="10">
        <v>100</v>
      </c>
      <c r="F111" s="10">
        <v>79</v>
      </c>
      <c r="G111" s="19">
        <f t="shared" si="16"/>
        <v>0.78999999999999215</v>
      </c>
      <c r="H111" s="18"/>
      <c r="R111" s="17">
        <f t="shared" si="15"/>
        <v>0.99745547073791352</v>
      </c>
      <c r="S111" s="14">
        <f>SUM(E$13:E111)</f>
        <v>9900</v>
      </c>
      <c r="T111" s="14">
        <f>COUNT(E$13:E111)</f>
        <v>99</v>
      </c>
      <c r="U111" s="14">
        <f>SUM(F$13:F111)/SUM(E$13:E111)</f>
        <v>0.77282828282828286</v>
      </c>
      <c r="V111" s="14">
        <f>SUM(F$13:F111)</f>
        <v>7651</v>
      </c>
      <c r="W111" s="16">
        <f t="shared" si="17"/>
        <v>0.75845748803873214</v>
      </c>
      <c r="X111" s="14">
        <f t="shared" si="13"/>
        <v>0.77282828282828286</v>
      </c>
      <c r="Y111" s="15">
        <f t="shared" si="14"/>
        <v>0.78719907761783359</v>
      </c>
      <c r="Z111" s="14">
        <f t="shared" si="10"/>
        <v>0.9</v>
      </c>
      <c r="AA111" s="13">
        <f t="shared" si="11"/>
        <v>0.7</v>
      </c>
    </row>
    <row r="112" spans="1:27" ht="12.2" customHeight="1">
      <c r="A112" s="12">
        <v>100</v>
      </c>
      <c r="B112" s="11"/>
      <c r="C112" s="76" t="s">
        <v>0</v>
      </c>
      <c r="D112" s="76"/>
      <c r="E112" s="10">
        <v>100</v>
      </c>
      <c r="F112" s="10">
        <v>78</v>
      </c>
      <c r="G112" s="9">
        <f t="shared" si="16"/>
        <v>0.77999999999999226</v>
      </c>
      <c r="H112" s="8"/>
      <c r="I112" s="7"/>
      <c r="J112" s="7"/>
      <c r="K112" s="7"/>
      <c r="L112" s="7"/>
      <c r="M112" s="7"/>
      <c r="N112" s="7"/>
      <c r="O112" s="7"/>
      <c r="P112" s="7"/>
      <c r="Q112" s="7"/>
      <c r="R112" s="6">
        <f t="shared" si="15"/>
        <v>0.9974811083123426</v>
      </c>
      <c r="S112" s="3">
        <f>SUM(E$13:E112)</f>
        <v>10000</v>
      </c>
      <c r="T112" s="3">
        <f>COUNT(E$13:E112)</f>
        <v>100</v>
      </c>
      <c r="U112" s="3">
        <f>SUM(F$13:F112)/SUM(E$13:E112)</f>
        <v>0.77290000000000003</v>
      </c>
      <c r="V112" s="3">
        <f>SUM(F$13:F112)</f>
        <v>7729</v>
      </c>
      <c r="W112" s="5">
        <f t="shared" si="17"/>
        <v>0.75860349693106743</v>
      </c>
      <c r="X112" s="3">
        <f t="shared" si="13"/>
        <v>0.77290000000000003</v>
      </c>
      <c r="Y112" s="4">
        <f t="shared" si="14"/>
        <v>0.78719650306893263</v>
      </c>
      <c r="Z112" s="3">
        <f t="shared" si="10"/>
        <v>0.9</v>
      </c>
      <c r="AA112" s="2">
        <f t="shared" si="11"/>
        <v>0.7</v>
      </c>
    </row>
  </sheetData>
  <mergeCells count="121">
    <mergeCell ref="N3:Q3"/>
    <mergeCell ref="A3:C3"/>
    <mergeCell ref="P5:Q5"/>
    <mergeCell ref="A5:C5"/>
    <mergeCell ref="P4:Q4"/>
    <mergeCell ref="E1:M2"/>
    <mergeCell ref="J5:L5"/>
    <mergeCell ref="J4:L4"/>
    <mergeCell ref="M5:O5"/>
    <mergeCell ref="G4:H4"/>
    <mergeCell ref="D5:F5"/>
    <mergeCell ref="G5:H5"/>
    <mergeCell ref="D4:F4"/>
    <mergeCell ref="C18:D18"/>
    <mergeCell ref="C22:D22"/>
    <mergeCell ref="C23:D23"/>
    <mergeCell ref="C24:D24"/>
    <mergeCell ref="C19:D19"/>
    <mergeCell ref="C20:D20"/>
    <mergeCell ref="C21:D21"/>
    <mergeCell ref="M4:O4"/>
    <mergeCell ref="W11:AA11"/>
    <mergeCell ref="A11:G11"/>
    <mergeCell ref="H11:Q11"/>
    <mergeCell ref="R11:V11"/>
    <mergeCell ref="C17:D17"/>
    <mergeCell ref="A4:C4"/>
    <mergeCell ref="C13:D13"/>
    <mergeCell ref="C14:D14"/>
    <mergeCell ref="C15:D15"/>
    <mergeCell ref="G7:K7"/>
    <mergeCell ref="C16:D16"/>
    <mergeCell ref="C12:D12"/>
    <mergeCell ref="C30:D30"/>
    <mergeCell ref="C31:D31"/>
    <mergeCell ref="C32:D32"/>
    <mergeCell ref="C33:D33"/>
    <mergeCell ref="C34:D34"/>
    <mergeCell ref="C35:D35"/>
    <mergeCell ref="C36:D36"/>
    <mergeCell ref="C37:D37"/>
    <mergeCell ref="C25:D25"/>
    <mergeCell ref="C26:D26"/>
    <mergeCell ref="C29:D29"/>
    <mergeCell ref="C27:D27"/>
    <mergeCell ref="C28:D28"/>
    <mergeCell ref="C46:D46"/>
    <mergeCell ref="C41:D41"/>
    <mergeCell ref="C42:D42"/>
    <mergeCell ref="C43:D43"/>
    <mergeCell ref="C44:D44"/>
    <mergeCell ref="C57:D57"/>
    <mergeCell ref="C58:D58"/>
    <mergeCell ref="C38:D38"/>
    <mergeCell ref="C71:D71"/>
    <mergeCell ref="C47:D47"/>
    <mergeCell ref="C48:D48"/>
    <mergeCell ref="C53:D53"/>
    <mergeCell ref="C54:D54"/>
    <mergeCell ref="C55:D55"/>
    <mergeCell ref="C56:D56"/>
    <mergeCell ref="C45:D45"/>
    <mergeCell ref="C39:D39"/>
    <mergeCell ref="C40:D40"/>
    <mergeCell ref="C59:D59"/>
    <mergeCell ref="C60:D60"/>
    <mergeCell ref="C69:D69"/>
    <mergeCell ref="C70:D70"/>
    <mergeCell ref="C63:D63"/>
    <mergeCell ref="C51:D51"/>
    <mergeCell ref="C52:D52"/>
    <mergeCell ref="C49:D49"/>
    <mergeCell ref="C50:D50"/>
    <mergeCell ref="C64:D64"/>
    <mergeCell ref="C61:D61"/>
    <mergeCell ref="C62:D62"/>
    <mergeCell ref="C82:D82"/>
    <mergeCell ref="C83:D83"/>
    <mergeCell ref="C84:D84"/>
    <mergeCell ref="C81:D81"/>
    <mergeCell ref="C73:D73"/>
    <mergeCell ref="C74:D74"/>
    <mergeCell ref="C79:D79"/>
    <mergeCell ref="C80:D80"/>
    <mergeCell ref="C77:D77"/>
    <mergeCell ref="C78:D78"/>
    <mergeCell ref="C75:D75"/>
    <mergeCell ref="C76:D76"/>
    <mergeCell ref="C72:D72"/>
    <mergeCell ref="C65:D65"/>
    <mergeCell ref="C66:D66"/>
    <mergeCell ref="C67:D67"/>
    <mergeCell ref="C68:D68"/>
    <mergeCell ref="C85:D85"/>
    <mergeCell ref="C86:D86"/>
    <mergeCell ref="C96:D96"/>
    <mergeCell ref="C97:D97"/>
    <mergeCell ref="C106:D106"/>
    <mergeCell ref="C107:D107"/>
    <mergeCell ref="C87:D87"/>
    <mergeCell ref="C88:D88"/>
    <mergeCell ref="C89:D89"/>
    <mergeCell ref="C90:D90"/>
    <mergeCell ref="C98:D98"/>
    <mergeCell ref="C101:D101"/>
    <mergeCell ref="C104:D104"/>
    <mergeCell ref="C105:D105"/>
    <mergeCell ref="C91:D91"/>
    <mergeCell ref="C92:D92"/>
    <mergeCell ref="C112:D112"/>
    <mergeCell ref="C99:D99"/>
    <mergeCell ref="C100:D100"/>
    <mergeCell ref="C93:D93"/>
    <mergeCell ref="C94:D94"/>
    <mergeCell ref="C95:D95"/>
    <mergeCell ref="C102:D102"/>
    <mergeCell ref="C103:D103"/>
    <mergeCell ref="C110:D110"/>
    <mergeCell ref="C111:D111"/>
    <mergeCell ref="C108:D108"/>
    <mergeCell ref="C109:D109"/>
  </mergeCells>
  <conditionalFormatting sqref="G14:G112">
    <cfRule type="cellIs" dxfId="5" priority="5" stopIfTrue="1" operator="notBetween">
      <formula>Y14</formula>
      <formula>W14</formula>
    </cfRule>
    <cfRule type="cellIs" dxfId="4" priority="6" stopIfTrue="1" operator="notBetween">
      <formula>$E$8</formula>
      <formula>$E$9</formula>
    </cfRule>
  </conditionalFormatting>
  <conditionalFormatting sqref="G7:H7">
    <cfRule type="cellIs" dxfId="3" priority="4" stopIfTrue="1" operator="greaterThan">
      <formula>0</formula>
    </cfRule>
  </conditionalFormatting>
  <conditionalFormatting sqref="A7:E7">
    <cfRule type="cellIs" dxfId="2" priority="3" stopIfTrue="1" operator="greaterThanOrEqual">
      <formula>0</formula>
    </cfRule>
  </conditionalFormatting>
  <conditionalFormatting sqref="G13">
    <cfRule type="cellIs" dxfId="1" priority="1" stopIfTrue="1" operator="notBetween">
      <formula>#REF!</formula>
      <formula>#REF!</formula>
    </cfRule>
    <cfRule type="cellIs" dxfId="0" priority="2" stopIfTrue="1" operator="notBetween">
      <formula>$E$8</formula>
      <formula>$E$9</formula>
    </cfRule>
  </conditionalFormatting>
  <hyperlinks>
    <hyperlink ref="Q1" r:id="rId1" display="www.LEANMAP.com"/>
  </hyperlinks>
  <printOptions horizontalCentered="1" verticalCentered="1"/>
  <pageMargins left="0.5" right="0.5" top="0.5" bottom="0.2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p-Control Chart</vt:lpstr>
      <vt:lpstr>Sheet1</vt:lpstr>
      <vt:lpstr>Sheet2</vt:lpstr>
      <vt:lpstr>Sheet3</vt:lpstr>
      <vt:lpstr>'p-Control Chart'!Print_Area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2012-01-18T12:17:18Z</dcterms:created>
  <dcterms:modified xsi:type="dcterms:W3CDTF">2012-01-18T14:34:45Z</dcterms:modified>
</cp:coreProperties>
</file>