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Probability Distribution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'Probability Distribution'!$A$1:$AS$40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L19" i="4" l="1"/>
  <c r="O19" i="4"/>
  <c r="AE19" i="4"/>
  <c r="E20" i="4"/>
  <c r="H20" i="4"/>
  <c r="L20" i="4"/>
  <c r="O20" i="4"/>
  <c r="AB20" i="4"/>
  <c r="AE20" i="4"/>
  <c r="E21" i="4"/>
  <c r="H21" i="4"/>
  <c r="H23" i="4" s="1"/>
  <c r="L21" i="4"/>
  <c r="O21" i="4"/>
  <c r="T21" i="4"/>
  <c r="X21" i="4"/>
  <c r="AB21" i="4"/>
  <c r="AE21" i="4"/>
  <c r="AI21" i="4"/>
  <c r="AL21" i="4"/>
  <c r="E22" i="4"/>
  <c r="L22" i="4"/>
  <c r="O22" i="4"/>
  <c r="T22" i="4"/>
  <c r="X22" i="4"/>
  <c r="X23" i="4" s="1"/>
  <c r="AB22" i="4"/>
  <c r="AE22" i="4"/>
  <c r="AI22" i="4"/>
  <c r="AL22" i="4"/>
  <c r="E23" i="4"/>
  <c r="L23" i="4"/>
  <c r="O23" i="4"/>
  <c r="T23" i="4"/>
  <c r="AI23" i="4"/>
  <c r="AL23" i="4"/>
  <c r="E24" i="4"/>
  <c r="T24" i="4"/>
  <c r="X24" i="4"/>
  <c r="T25" i="4"/>
  <c r="X25" i="4"/>
  <c r="H22" i="4" l="1"/>
  <c r="H24" i="4" s="1"/>
</calcChain>
</file>

<file path=xl/comments1.xml><?xml version="1.0" encoding="utf-8"?>
<comments xmlns="http://schemas.openxmlformats.org/spreadsheetml/2006/main">
  <authors>
    <author>Joerg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Process</t>
        </r>
        <r>
          <rPr>
            <sz val="8"/>
            <color indexed="81"/>
            <rFont val="Tahoma"/>
            <family val="2"/>
          </rPr>
          <t xml:space="preserve">
- Name
- Number
- Description</t>
        </r>
      </text>
    </comment>
    <comment ref="M4" authorId="0">
      <text>
        <r>
          <rPr>
            <b/>
            <u/>
            <sz val="8"/>
            <color indexed="81"/>
            <rFont val="Tahoma"/>
            <family val="2"/>
          </rPr>
          <t>Purpose</t>
        </r>
        <r>
          <rPr>
            <sz val="8"/>
            <color indexed="81"/>
            <rFont val="Tahoma"/>
            <family val="2"/>
          </rPr>
          <t xml:space="preserve">
- Target
- Result</t>
        </r>
      </text>
    </comment>
    <comment ref="Y4" authorId="0">
      <text>
        <r>
          <rPr>
            <b/>
            <u/>
            <sz val="8"/>
            <color indexed="81"/>
            <rFont val="Tahoma"/>
            <family val="2"/>
          </rPr>
          <t>Reference</t>
        </r>
        <r>
          <rPr>
            <sz val="8"/>
            <color indexed="81"/>
            <rFont val="Tahoma"/>
            <family val="2"/>
          </rPr>
          <t xml:space="preserve">
- Document name
- Document number
- Document revision</t>
        </r>
      </text>
    </comment>
    <comment ref="AG4" authorId="0">
      <text>
        <r>
          <rPr>
            <b/>
            <u/>
            <sz val="8"/>
            <color indexed="81"/>
            <rFont val="Tahoma"/>
            <family val="2"/>
          </rPr>
          <t>Responsible</t>
        </r>
        <r>
          <rPr>
            <sz val="8"/>
            <color indexed="81"/>
            <rFont val="Tahoma"/>
            <family val="2"/>
          </rPr>
          <t xml:space="preserve">
- Name
- Owner</t>
        </r>
      </text>
    </comment>
    <comment ref="AP4" authorId="0">
      <text>
        <r>
          <rPr>
            <b/>
            <u/>
            <sz val="8"/>
            <color indexed="81"/>
            <rFont val="Tahoma"/>
            <family val="2"/>
          </rPr>
          <t>Date</t>
        </r>
        <r>
          <rPr>
            <sz val="8"/>
            <color indexed="81"/>
            <rFont val="Tahoma"/>
            <family val="2"/>
          </rPr>
          <t xml:space="preserve">
- Date released
- Document control date</t>
        </r>
      </text>
    </comment>
    <comment ref="S8" authorId="0">
      <text>
        <r>
          <rPr>
            <b/>
            <u/>
            <sz val="8"/>
            <color indexed="81"/>
            <rFont val="Tahoma"/>
            <family val="2"/>
          </rPr>
          <t>Probability Distribution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Purpose:</t>
        </r>
        <r>
          <rPr>
            <sz val="8"/>
            <color indexed="81"/>
            <rFont val="Tahoma"/>
            <family val="2"/>
          </rPr>
          <t xml:space="preserve">
1. Describe a characteristic (shape, center, spread) of a population. 
2. Determine the probability of occurrence for a specific value or range of values within a population.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Stistical methods &amp; tests, process monitoring &amp; control, performance baselining, comparison of multiple processes, predicting the occurrence of future events (reliability engineering) etc.</t>
        </r>
      </text>
    </comment>
    <comment ref="L10" authorId="0">
      <text>
        <r>
          <rPr>
            <sz val="8"/>
            <color indexed="81"/>
            <rFont val="Tahoma"/>
            <family val="2"/>
          </rPr>
          <t>Estimate appropriate sample size</t>
        </r>
      </text>
    </comment>
    <comment ref="L12" authorId="0">
      <text>
        <r>
          <rPr>
            <sz val="8"/>
            <color indexed="81"/>
            <rFont val="Tahoma"/>
            <family val="2"/>
          </rPr>
          <t>Select appropriate model</t>
        </r>
      </text>
    </comment>
    <comment ref="H14" authorId="0">
      <text>
        <r>
          <rPr>
            <u/>
            <sz val="8"/>
            <color indexed="81"/>
            <rFont val="Tahoma"/>
            <family val="2"/>
          </rPr>
          <t>Characteristic:</t>
        </r>
        <r>
          <rPr>
            <sz val="8"/>
            <color indexed="81"/>
            <rFont val="Tahoma"/>
            <family val="2"/>
          </rPr>
          <t xml:space="preserve">
Only discrete values are possible; variable is integer.
</t>
        </r>
        <r>
          <rPr>
            <u/>
            <sz val="8"/>
            <color indexed="81"/>
            <rFont val="Tahoma"/>
            <family val="2"/>
          </rPr>
          <t>Examples:</t>
        </r>
        <r>
          <rPr>
            <sz val="8"/>
            <color indexed="81"/>
            <rFont val="Tahoma"/>
            <family val="2"/>
          </rPr>
          <t xml:space="preserve">
a) binomial: yes/no, pass/fail, …
 b) counts: defectives, days, …</t>
        </r>
      </text>
    </comment>
    <comment ref="X14" authorId="0">
      <text>
        <r>
          <rPr>
            <u/>
            <sz val="8"/>
            <color indexed="81"/>
            <rFont val="Tahoma"/>
            <family val="2"/>
          </rPr>
          <t>Characteristic:</t>
        </r>
        <r>
          <rPr>
            <sz val="8"/>
            <color indexed="81"/>
            <rFont val="Tahoma"/>
            <family val="2"/>
          </rPr>
          <t xml:space="preserve">
Any value is possible; variable is continuous.
</t>
        </r>
        <r>
          <rPr>
            <u/>
            <sz val="8"/>
            <color indexed="81"/>
            <rFont val="Tahoma"/>
            <family val="2"/>
          </rPr>
          <t>Examples:</t>
        </r>
        <r>
          <rPr>
            <sz val="8"/>
            <color indexed="81"/>
            <rFont val="Tahoma"/>
            <family val="2"/>
          </rPr>
          <t xml:space="preserve">
Temperature, Pressure,
Length, Weight, Size, …</t>
        </r>
      </text>
    </comment>
    <comment ref="E16" authorId="0">
      <text>
        <r>
          <rPr>
            <b/>
            <u/>
            <sz val="8"/>
            <color indexed="81"/>
            <rFont val="Tahoma"/>
            <family val="2"/>
          </rPr>
          <t xml:space="preserve">Binomial Distribution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Used to determine the probability of occurrence of discrete variable. Examples: number of defective parts, late deliveries, accidents.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Calculate the probability for </t>
        </r>
        <r>
          <rPr>
            <u/>
            <sz val="8"/>
            <color indexed="81"/>
            <rFont val="Tahoma"/>
            <family val="2"/>
          </rPr>
          <t>exactly</t>
        </r>
        <r>
          <rPr>
            <sz val="8"/>
            <color indexed="81"/>
            <rFont val="Tahoma"/>
            <family val="2"/>
          </rPr>
          <t xml:space="preserve"> 54 defective items P(54) occurring in lot of n=1000 at population defect rate p=5%=0.05. Result: P(54) = 4.7%.
</t>
        </r>
      </text>
    </comment>
    <comment ref="L16" authorId="0">
      <text>
        <r>
          <rPr>
            <b/>
            <u/>
            <sz val="8"/>
            <color indexed="81"/>
            <rFont val="Tahoma"/>
            <family val="2"/>
          </rPr>
          <t xml:space="preserve">Poisson Distribution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Used to determine the probability of occurrence of discrete variable on a </t>
        </r>
        <r>
          <rPr>
            <u/>
            <sz val="8"/>
            <color indexed="81"/>
            <rFont val="Tahoma"/>
            <family val="2"/>
          </rPr>
          <t>per-unit</t>
        </r>
        <r>
          <rPr>
            <sz val="8"/>
            <color indexed="81"/>
            <rFont val="Tahoma"/>
            <family val="2"/>
          </rPr>
          <t xml:space="preserve"> basis</t>
        </r>
        <r>
          <rPr>
            <sz val="8"/>
            <color indexed="81"/>
            <rFont val="Tahoma"/>
            <family val="2"/>
          </rPr>
          <t xml:space="preserve">. Examples: mistakes per order, defects per assembly, holes per square-meter, number of injuries per week.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Calculate the probability of exactly 8 defects per assembly at average defect-rate per assembly of 4.
Result: P(8)=0.0214=2.14%. 
</t>
        </r>
      </text>
    </comment>
    <comment ref="T16" authorId="0">
      <text>
        <r>
          <rPr>
            <b/>
            <u/>
            <sz val="8"/>
            <color indexed="81"/>
            <rFont val="Tahoma"/>
            <family val="2"/>
          </rPr>
          <t xml:space="preserve">Normal Distribution (Normal Curve)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Used to determine the probability of occurrence of continuous variable. Examples: inventory-count, cycle-time, wait-time, weight, size, height, brightness.
</t>
        </r>
        <r>
          <rPr>
            <u/>
            <sz val="8"/>
            <color indexed="81"/>
            <rFont val="Tahoma"/>
            <family val="2"/>
          </rPr>
          <t>Characteristics:</t>
        </r>
        <r>
          <rPr>
            <sz val="8"/>
            <color indexed="81"/>
            <rFont val="Tahoma"/>
            <family val="2"/>
          </rPr>
          <t xml:space="preserve">
1. Continuous &amp; smooth
2. Bell-shaped &amp; symmetrical
3. Tails asymptotic to x-axis
4. Area under curve = 1
5. Mean = Median = Mode
</t>
        </r>
        <r>
          <rPr>
            <u/>
            <sz val="8"/>
            <color indexed="81"/>
            <rFont val="Tahoma"/>
            <family val="2"/>
          </rPr>
          <t>Z-Transformation:</t>
        </r>
        <r>
          <rPr>
            <sz val="8"/>
            <color indexed="81"/>
            <rFont val="Tahoma"/>
            <family val="2"/>
          </rPr>
          <t xml:space="preserve">
Curve is divided in std-dev-units = z-values.
Z = (x-u) / sigma [u=average, sigma=stdev)
</t>
        </r>
        <r>
          <rPr>
            <u/>
            <sz val="8"/>
            <color indexed="81"/>
            <rFont val="Tahoma"/>
            <family val="2"/>
          </rPr>
          <t>Distribution:</t>
        </r>
        <r>
          <rPr>
            <sz val="8"/>
            <color indexed="81"/>
            <rFont val="Tahoma"/>
            <family val="2"/>
          </rPr>
          <t xml:space="preserve">
+/- 1 sigma = 68.3%
+/- 2 sigma = 95.4%
+/-3 sigma = 99.7%
</t>
        </r>
        <r>
          <rPr>
            <u/>
            <sz val="8"/>
            <color indexed="81"/>
            <rFont val="Tahoma"/>
            <family val="2"/>
          </rPr>
          <t>Example-1:</t>
        </r>
        <r>
          <rPr>
            <sz val="8"/>
            <color indexed="81"/>
            <rFont val="Tahoma"/>
            <family val="2"/>
          </rPr>
          <t xml:space="preserve">
Calculate the z-value for x=80kg at mean=70kg and stdev=10kg. Result: (80-70) / 10 = 1.
</t>
        </r>
        <r>
          <rPr>
            <u/>
            <sz val="8"/>
            <color indexed="81"/>
            <rFont val="Tahoma"/>
            <family val="2"/>
          </rPr>
          <t>Example-2:</t>
        </r>
        <r>
          <rPr>
            <sz val="8"/>
            <color indexed="81"/>
            <rFont val="Tahoma"/>
            <family val="2"/>
          </rPr>
          <t xml:space="preserve">
Calculate the probability of 80kg at mean=75 and stdev=10. Result: P(x&lt;80)=0.841=84.1%. 
</t>
        </r>
      </text>
    </comment>
    <comment ref="AB16" authorId="0">
      <text>
        <r>
          <rPr>
            <b/>
            <u/>
            <sz val="8"/>
            <color indexed="81"/>
            <rFont val="Tahoma"/>
            <family val="2"/>
          </rPr>
          <t xml:space="preserve">Exponential Distribution &amp; MTBF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Used to determine the probability of occurrence of continuous variable over an </t>
        </r>
        <r>
          <rPr>
            <u/>
            <sz val="8"/>
            <color indexed="81"/>
            <rFont val="Tahoma"/>
            <family val="2"/>
          </rPr>
          <t>interval</t>
        </r>
        <r>
          <rPr>
            <sz val="8"/>
            <color indexed="81"/>
            <rFont val="Tahoma"/>
            <family val="2"/>
          </rPr>
          <t xml:space="preserve"> of space or time</t>
        </r>
        <r>
          <rPr>
            <sz val="8"/>
            <color indexed="81"/>
            <rFont val="Tahoma"/>
            <family val="2"/>
          </rPr>
          <t xml:space="preserve">. 
The mean of the Exponential Distribution is MTBF.
Examples: life-expectancy, waiting-time.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Calculate the probability that an light-bulb fails within 650h at an average life of 1000h.. Result: P(650)=0.478=47.8%. 
</t>
        </r>
      </text>
    </comment>
    <comment ref="AI16" authorId="0">
      <text>
        <r>
          <rPr>
            <b/>
            <u/>
            <sz val="8"/>
            <color indexed="81"/>
            <rFont val="Tahoma"/>
            <family val="2"/>
          </rPr>
          <t xml:space="preserve">Weibull Distribution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Used to determine the probability of occurrence of continuous variable over an </t>
        </r>
        <r>
          <rPr>
            <u/>
            <sz val="8"/>
            <color indexed="81"/>
            <rFont val="Tahoma"/>
            <family val="2"/>
          </rPr>
          <t>interval</t>
        </r>
        <r>
          <rPr>
            <sz val="8"/>
            <color indexed="81"/>
            <rFont val="Tahoma"/>
            <family val="2"/>
          </rPr>
          <t xml:space="preserve"> of space or time</t>
        </r>
        <r>
          <rPr>
            <sz val="8"/>
            <color indexed="81"/>
            <rFont val="Tahoma"/>
            <family val="2"/>
          </rPr>
          <t xml:space="preserve">. 
Examples: reliability of electronics, mechanical, material and structural systems.
</t>
        </r>
        <r>
          <rPr>
            <u/>
            <sz val="8"/>
            <color indexed="81"/>
            <rFont val="Tahoma"/>
            <family val="2"/>
          </rPr>
          <t>Characteristics:</t>
        </r>
        <r>
          <rPr>
            <sz val="8"/>
            <color indexed="81"/>
            <rFont val="Tahoma"/>
            <family val="2"/>
          </rPr>
          <t xml:space="preserve">
The Weibull Distribution is flexible; its shape is determined by beta, delta, gamma.
Alpha = shape parameter (&gt;1)
Beta = magnitude parameter (&gt;1)
Gamma = location parameter (=0 for this model)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Calculate the probability that an radio will have a life of less than 8,000h. Given gamma=0, delta=1,000, beta=0.6. Result: P(650)=0.478=47.8%. 
</t>
        </r>
      </text>
    </comment>
    <comment ref="H17" authorId="0">
      <text>
        <r>
          <rPr>
            <sz val="8"/>
            <color indexed="81"/>
            <rFont val="Tahoma"/>
            <family val="2"/>
          </rPr>
          <t>Number of successes
x={0, 1, 2, 3,…, n}</t>
        </r>
      </text>
    </comment>
    <comment ref="O17" authorId="0">
      <text>
        <r>
          <rPr>
            <sz val="8"/>
            <color indexed="81"/>
            <rFont val="Tahoma"/>
            <family val="2"/>
          </rPr>
          <t>Number of successes
x={0, 1, 2, 3,…, n}</t>
        </r>
      </text>
    </comment>
    <comment ref="X17" authorId="0">
      <text>
        <r>
          <rPr>
            <sz val="8"/>
            <color indexed="81"/>
            <rFont val="Tahoma"/>
            <family val="2"/>
          </rPr>
          <t>Value X1</t>
        </r>
      </text>
    </comment>
    <comment ref="AE17" authorId="0">
      <text>
        <r>
          <rPr>
            <sz val="8"/>
            <color indexed="81"/>
            <rFont val="Tahoma"/>
            <family val="2"/>
          </rPr>
          <t>Value X</t>
        </r>
      </text>
    </comment>
    <comment ref="AL17" authorId="0">
      <text>
        <r>
          <rPr>
            <sz val="8"/>
            <color indexed="81"/>
            <rFont val="Tahoma"/>
            <family val="2"/>
          </rPr>
          <t>Value X</t>
        </r>
      </text>
    </comment>
    <comment ref="H18" authorId="0">
      <text>
        <r>
          <rPr>
            <sz val="8"/>
            <color indexed="81"/>
            <rFont val="Tahoma"/>
            <family val="2"/>
          </rPr>
          <t>Number of trials
(units per lot)</t>
        </r>
      </text>
    </comment>
    <comment ref="O18" authorId="0">
      <text>
        <r>
          <rPr>
            <sz val="8"/>
            <color indexed="81"/>
            <rFont val="Tahoma"/>
            <family val="2"/>
          </rPr>
          <t>Probability of success in a population
(average or expected value)</t>
        </r>
      </text>
    </comment>
    <comment ref="X18" authorId="0">
      <text>
        <r>
          <rPr>
            <sz val="8"/>
            <color indexed="81"/>
            <rFont val="Tahoma"/>
            <family val="2"/>
          </rPr>
          <t>Value X2</t>
        </r>
      </text>
    </comment>
    <comment ref="AE18" authorId="0">
      <text>
        <r>
          <rPr>
            <sz val="8"/>
            <color indexed="81"/>
            <rFont val="Tahoma"/>
            <family val="2"/>
          </rPr>
          <t>Probability of success in a population
(average or expected value)</t>
        </r>
      </text>
    </comment>
    <comment ref="AL18" authorId="0">
      <text>
        <r>
          <rPr>
            <sz val="8"/>
            <color indexed="81"/>
            <rFont val="Tahoma"/>
            <family val="2"/>
          </rPr>
          <t>Alpha = shape parameter; defines the shape of the distribution</t>
        </r>
      </text>
    </comment>
    <comment ref="H19" authorId="0">
      <text>
        <r>
          <rPr>
            <sz val="8"/>
            <color indexed="81"/>
            <rFont val="Tahoma"/>
            <family val="2"/>
          </rPr>
          <t>Probability of success in a population
(average or expected value)</t>
        </r>
      </text>
    </comment>
    <comment ref="O19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exactly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X19" authorId="0">
      <text>
        <r>
          <rPr>
            <sz val="8"/>
            <color indexed="81"/>
            <rFont val="Tahoma"/>
            <family val="2"/>
          </rPr>
          <t>Average = Mean = u</t>
        </r>
      </text>
    </comment>
    <comment ref="AE19" authorId="0">
      <text>
        <r>
          <rPr>
            <sz val="8"/>
            <color indexed="81"/>
            <rFont val="Tahoma"/>
            <family val="2"/>
          </rPr>
          <t>Average time to failure = 1/mean</t>
        </r>
      </text>
    </comment>
    <comment ref="AL19" authorId="0">
      <text>
        <r>
          <rPr>
            <sz val="8"/>
            <color indexed="81"/>
            <rFont val="Tahoma"/>
            <family val="2"/>
          </rPr>
          <t>Gamma = location parameter; defines the location relative to the x-axis</t>
        </r>
      </text>
    </comment>
    <comment ref="H20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exactly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O20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exactly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X20" authorId="0">
      <text>
        <r>
          <rPr>
            <sz val="8"/>
            <color indexed="81"/>
            <rFont val="Tahoma"/>
            <family val="2"/>
          </rPr>
          <t>Standard-Deviation = Sigma</t>
        </r>
      </text>
    </comment>
    <comment ref="AE20" authorId="0">
      <text>
        <r>
          <rPr>
            <sz val="8"/>
            <color indexed="81"/>
            <rFont val="Tahoma"/>
            <family val="2"/>
          </rPr>
          <t>Probability of span shorter than X</t>
        </r>
      </text>
    </comment>
    <comment ref="AL20" authorId="0">
      <text>
        <r>
          <rPr>
            <sz val="8"/>
            <color indexed="81"/>
            <rFont val="Tahoma"/>
            <family val="2"/>
          </rPr>
          <t>Beta = scale parameter; determines the magnitude of the distribution</t>
        </r>
      </text>
    </comment>
    <comment ref="H21" authorId="0">
      <text>
        <r>
          <rPr>
            <sz val="8"/>
            <color indexed="81"/>
            <rFont val="Tahoma"/>
            <family val="2"/>
          </rPr>
          <t xml:space="preserve">Probability for </t>
        </r>
        <r>
          <rPr>
            <u/>
            <sz val="8"/>
            <color indexed="81"/>
            <rFont val="Tahoma"/>
            <family val="2"/>
          </rPr>
          <t>max</t>
        </r>
        <r>
          <rPr>
            <sz val="8"/>
            <color indexed="81"/>
            <rFont val="Tahoma"/>
            <family val="2"/>
          </rPr>
          <t xml:space="preserve"> X successes
= </t>
        </r>
        <r>
          <rPr>
            <u/>
            <sz val="8"/>
            <color indexed="81"/>
            <rFont val="Tahoma"/>
            <family val="2"/>
          </rPr>
          <t>less or equal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O21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less than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X21" authorId="0">
      <text>
        <r>
          <rPr>
            <sz val="8"/>
            <color indexed="81"/>
            <rFont val="Tahoma"/>
            <family val="2"/>
          </rPr>
          <t>Probability for less than X1 = area under normal curve from X1 to -oo</t>
        </r>
      </text>
    </comment>
    <comment ref="AE21" authorId="0">
      <text>
        <r>
          <rPr>
            <sz val="8"/>
            <color indexed="81"/>
            <rFont val="Tahoma"/>
            <family val="2"/>
          </rPr>
          <t>Probability of span larger than X</t>
        </r>
      </text>
    </comment>
    <comment ref="AL21" authorId="0">
      <text>
        <r>
          <rPr>
            <sz val="8"/>
            <color indexed="81"/>
            <rFont val="Tahoma"/>
            <family val="2"/>
          </rPr>
          <t>Probability of less than X span</t>
        </r>
      </text>
    </comment>
    <comment ref="H22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less than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O22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more than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X22" authorId="0">
      <text>
        <r>
          <rPr>
            <sz val="8"/>
            <color indexed="81"/>
            <rFont val="Tahoma"/>
            <family val="2"/>
          </rPr>
          <t>Probability for less than X2 = area under normal curve from X2 to -oo</t>
        </r>
      </text>
    </comment>
    <comment ref="AE22" authorId="0">
      <text>
        <r>
          <rPr>
            <sz val="8"/>
            <color indexed="81"/>
            <rFont val="Tahoma"/>
            <family val="2"/>
          </rPr>
          <t>Exponential probability density function at X</t>
        </r>
      </text>
    </comment>
    <comment ref="AL22" authorId="0">
      <text>
        <r>
          <rPr>
            <sz val="8"/>
            <color indexed="81"/>
            <rFont val="Tahoma"/>
            <family val="2"/>
          </rPr>
          <t>Probability of min span of X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more than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O23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min</t>
        </r>
        <r>
          <rPr>
            <sz val="8"/>
            <color indexed="81"/>
            <rFont val="Tahoma"/>
            <family val="2"/>
          </rPr>
          <t xml:space="preserve"> X successes = </t>
        </r>
        <r>
          <rPr>
            <u/>
            <sz val="8"/>
            <color indexed="81"/>
            <rFont val="Tahoma"/>
            <family val="2"/>
          </rPr>
          <t>more or equal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X23" authorId="0">
      <text>
        <r>
          <rPr>
            <sz val="8"/>
            <color indexed="81"/>
            <rFont val="Tahoma"/>
            <family val="2"/>
          </rPr>
          <t>Probability for X between the two limits X1 and X2</t>
        </r>
      </text>
    </comment>
    <comment ref="AL23" authorId="0">
      <text>
        <r>
          <rPr>
            <sz val="8"/>
            <color indexed="81"/>
            <rFont val="Tahoma"/>
            <family val="2"/>
          </rPr>
          <t>Weibull probability density function</t>
        </r>
      </text>
    </comment>
    <comment ref="H24" authorId="0">
      <text>
        <r>
          <rPr>
            <sz val="8"/>
            <color indexed="81"/>
            <rFont val="Tahoma"/>
            <family val="2"/>
          </rPr>
          <t xml:space="preserve">Probability of </t>
        </r>
        <r>
          <rPr>
            <u/>
            <sz val="8"/>
            <color indexed="81"/>
            <rFont val="Tahoma"/>
            <family val="2"/>
          </rPr>
          <t>min</t>
        </r>
        <r>
          <rPr>
            <sz val="8"/>
            <color indexed="81"/>
            <rFont val="Tahoma"/>
            <family val="2"/>
          </rPr>
          <t xml:space="preserve"> X successes = </t>
        </r>
        <r>
          <rPr>
            <u/>
            <sz val="8"/>
            <color indexed="81"/>
            <rFont val="Tahoma"/>
            <family val="2"/>
          </rPr>
          <t>more or equal</t>
        </r>
        <r>
          <rPr>
            <sz val="8"/>
            <color indexed="81"/>
            <rFont val="Tahoma"/>
            <family val="2"/>
          </rPr>
          <t xml:space="preserve"> X successes</t>
        </r>
      </text>
    </comment>
    <comment ref="X24" authorId="0">
      <text>
        <r>
          <rPr>
            <sz val="8"/>
            <color indexed="81"/>
            <rFont val="Tahoma"/>
            <family val="2"/>
          </rPr>
          <t>Probability mass function = normal density function for x=X1</t>
        </r>
      </text>
    </comment>
    <comment ref="X25" authorId="0">
      <text>
        <r>
          <rPr>
            <sz val="8"/>
            <color indexed="81"/>
            <rFont val="Tahoma"/>
            <family val="2"/>
          </rPr>
          <t>Probability mass function = normal density function for x=X2</t>
        </r>
      </text>
    </comment>
    <comment ref="X27" authorId="0">
      <text>
        <r>
          <rPr>
            <u/>
            <sz val="8"/>
            <color indexed="81"/>
            <rFont val="Tahoma"/>
            <family val="2"/>
          </rPr>
          <t>Check validity of model:</t>
        </r>
        <r>
          <rPr>
            <sz val="8"/>
            <color indexed="81"/>
            <rFont val="Tahoma"/>
            <family val="2"/>
          </rPr>
          <t xml:space="preserve">
For continuous data, use probability plot: if data align to a straight line = model is good.
If data do not align-up:
(a) Use different model
(b) Use Box-Cox transformation</t>
        </r>
      </text>
    </comment>
    <comment ref="X29" authorId="0">
      <text>
        <r>
          <rPr>
            <b/>
            <u/>
            <sz val="8"/>
            <color indexed="81"/>
            <rFont val="Tahoma"/>
            <family val="2"/>
          </rPr>
          <t xml:space="preserve">Box-Cox transformation 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
To transform </t>
        </r>
        <r>
          <rPr>
            <u/>
            <sz val="8"/>
            <color indexed="81"/>
            <rFont val="Tahoma"/>
            <family val="2"/>
          </rPr>
          <t>NonNormal</t>
        </r>
        <r>
          <rPr>
            <sz val="8"/>
            <color indexed="81"/>
            <rFont val="Tahoma"/>
            <family val="2"/>
          </rPr>
          <t xml:space="preserve"> to </t>
        </r>
        <r>
          <rPr>
            <u/>
            <sz val="8"/>
            <color indexed="81"/>
            <rFont val="Tahoma"/>
            <family val="2"/>
          </rPr>
          <t>Normal</t>
        </r>
        <r>
          <rPr>
            <sz val="8"/>
            <color indexed="81"/>
            <rFont val="Tahoma"/>
            <family val="2"/>
          </rPr>
          <t xml:space="preserve"> data. Formula: X_transformed = X^lambda
Examples for X=10:
</t>
        </r>
        <r>
          <rPr>
            <u/>
            <sz val="8"/>
            <color indexed="81"/>
            <rFont val="Tahoma"/>
            <family val="2"/>
          </rPr>
          <t>Lambda | Transform | Value(X=10)</t>
        </r>
        <r>
          <rPr>
            <sz val="8"/>
            <color indexed="81"/>
            <rFont val="Tahoma"/>
            <family val="2"/>
          </rPr>
          <t xml:space="preserve">
2               X^2            100
1               X^1            10
0.5           X^0.5         3.16
-               lnX              2.30
-0.5         10^-0.5      0.32
-1             10^-1         0.1
-2             10^-2         0.01
After transformation, check with probability-plot if transformation was successful (data on straight line).
</t>
        </r>
      </text>
    </comment>
    <comment ref="X31" authorId="0">
      <text>
        <r>
          <rPr>
            <sz val="8"/>
            <color indexed="81"/>
            <rFont val="Tahoma"/>
            <family val="2"/>
          </rPr>
          <t>Convert back transformed data before reporting results.</t>
        </r>
      </text>
    </comment>
  </commentList>
</comments>
</file>

<file path=xl/sharedStrings.xml><?xml version="1.0" encoding="utf-8"?>
<sst xmlns="http://schemas.openxmlformats.org/spreadsheetml/2006/main" count="44" uniqueCount="39">
  <si>
    <t>5. Results</t>
  </si>
  <si>
    <t>4.2 Convert-back Results</t>
  </si>
  <si>
    <t>4.1 Transform Data (if needed)</t>
  </si>
  <si>
    <t>4. Validate Model (Probability plot)</t>
  </si>
  <si>
    <t>beta</t>
  </si>
  <si>
    <t>sigma</t>
  </si>
  <si>
    <t>gamma</t>
  </si>
  <si>
    <t>lambda</t>
  </si>
  <si>
    <t>mean</t>
  </si>
  <si>
    <t>p</t>
  </si>
  <si>
    <t>alpha</t>
  </si>
  <si>
    <t>x2</t>
  </si>
  <si>
    <t>n</t>
  </si>
  <si>
    <t>x</t>
  </si>
  <si>
    <t>x1</t>
  </si>
  <si>
    <t>Weibull</t>
  </si>
  <si>
    <t>Exponential</t>
  </si>
  <si>
    <t>Normal</t>
  </si>
  <si>
    <t>Poisson</t>
  </si>
  <si>
    <t>Binomial</t>
  </si>
  <si>
    <t>Continuous Data</t>
  </si>
  <si>
    <t>Discrete Data</t>
  </si>
  <si>
    <t>3. Select Model &amp; Data-Type</t>
  </si>
  <si>
    <t>2. Estimate Sample Size</t>
  </si>
  <si>
    <t>1. Start</t>
  </si>
  <si>
    <t>Enter Name</t>
  </si>
  <si>
    <t>Estimate the probability of break-down</t>
  </si>
  <si>
    <t>Aging of an automobile</t>
  </si>
  <si>
    <t>Date:</t>
  </si>
  <si>
    <t>Responsible:</t>
  </si>
  <si>
    <t>Reference:</t>
  </si>
  <si>
    <t>Purpose:</t>
  </si>
  <si>
    <t>Process:</t>
  </si>
  <si>
    <t>Navigating to Results</t>
  </si>
  <si>
    <t>Six Sigma for Excel</t>
  </si>
  <si>
    <t>Leanmap.com</t>
  </si>
  <si>
    <t>Probability Distribution</t>
  </si>
  <si>
    <t>Lean6™</t>
  </si>
  <si>
    <t>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</si>
</sst>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color indexed="20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5">
    <xf numFmtId="0" fontId="0" fillId="0" borderId="0" xfId="0"/>
    <xf numFmtId="0" fontId="1" fillId="2" borderId="0" xfId="1" applyFill="1"/>
    <xf numFmtId="0" fontId="1" fillId="2" borderId="0" xfId="1" applyFill="1" applyProtection="1">
      <protection hidden="1"/>
    </xf>
    <xf numFmtId="0" fontId="1" fillId="2" borderId="4" xfId="1" applyFill="1" applyBorder="1" applyProtection="1">
      <protection hidden="1"/>
    </xf>
    <xf numFmtId="0" fontId="1" fillId="2" borderId="1" xfId="1" applyFill="1" applyBorder="1" applyProtection="1">
      <protection hidden="1"/>
    </xf>
    <xf numFmtId="0" fontId="1" fillId="2" borderId="5" xfId="1" applyFill="1" applyBorder="1" applyProtection="1">
      <protection hidden="1"/>
    </xf>
    <xf numFmtId="0" fontId="1" fillId="2" borderId="0" xfId="1" applyFill="1" applyBorder="1" applyProtection="1">
      <protection hidden="1"/>
    </xf>
    <xf numFmtId="0" fontId="1" fillId="2" borderId="6" xfId="1" applyFill="1" applyBorder="1" applyProtection="1">
      <protection hidden="1"/>
    </xf>
    <xf numFmtId="0" fontId="1" fillId="2" borderId="7" xfId="1" applyFill="1" applyBorder="1" applyProtection="1">
      <protection hidden="1"/>
    </xf>
    <xf numFmtId="0" fontId="1" fillId="2" borderId="8" xfId="1" applyFill="1" applyBorder="1" applyProtection="1">
      <protection hidden="1"/>
    </xf>
    <xf numFmtId="0" fontId="1" fillId="2" borderId="9" xfId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10" xfId="1" applyFill="1" applyBorder="1" applyProtection="1">
      <protection hidden="1"/>
    </xf>
    <xf numFmtId="0" fontId="1" fillId="2" borderId="0" xfId="1" applyFill="1" applyBorder="1" applyAlignment="1" applyProtection="1">
      <alignment horizontal="left"/>
      <protection hidden="1"/>
    </xf>
    <xf numFmtId="14" fontId="5" fillId="2" borderId="0" xfId="1" applyNumberFormat="1" applyFont="1" applyFill="1" applyBorder="1" applyAlignment="1" applyProtection="1">
      <alignment horizontal="left" vertical="top" shrinkToFit="1"/>
      <protection hidden="1"/>
    </xf>
    <xf numFmtId="0" fontId="1" fillId="2" borderId="0" xfId="1" applyFill="1" applyBorder="1" applyAlignment="1" applyProtection="1">
      <protection hidden="1"/>
    </xf>
    <xf numFmtId="0" fontId="5" fillId="2" borderId="0" xfId="1" applyFont="1" applyFill="1" applyBorder="1" applyAlignment="1" applyProtection="1">
      <alignment vertical="top" shrinkToFit="1"/>
      <protection hidden="1"/>
    </xf>
    <xf numFmtId="0" fontId="1" fillId="2" borderId="0" xfId="1" applyFill="1" applyBorder="1" applyAlignment="1" applyProtection="1">
      <alignment vertical="top" shrinkToFit="1"/>
      <protection hidden="1"/>
    </xf>
    <xf numFmtId="0" fontId="5" fillId="2" borderId="0" xfId="1" applyFont="1" applyFill="1" applyBorder="1" applyAlignment="1" applyProtection="1">
      <alignment horizontal="left"/>
      <protection hidden="1"/>
    </xf>
    <xf numFmtId="0" fontId="1" fillId="2" borderId="5" xfId="1" applyFill="1" applyBorder="1" applyProtection="1">
      <protection locked="0" hidden="1"/>
    </xf>
    <xf numFmtId="0" fontId="6" fillId="2" borderId="11" xfId="1" applyFont="1" applyFill="1" applyBorder="1" applyProtection="1">
      <protection hidden="1"/>
    </xf>
    <xf numFmtId="0" fontId="1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8" fillId="2" borderId="0" xfId="1" applyFont="1" applyFill="1" applyProtection="1">
      <protection hidden="1"/>
    </xf>
    <xf numFmtId="0" fontId="9" fillId="2" borderId="0" xfId="2" applyFont="1" applyFill="1" applyBorder="1" applyAlignment="1" applyProtection="1"/>
    <xf numFmtId="0" fontId="1" fillId="2" borderId="12" xfId="1" applyFill="1" applyBorder="1" applyAlignment="1" applyProtection="1">
      <alignment vertical="center"/>
      <protection hidden="1"/>
    </xf>
    <xf numFmtId="0" fontId="1" fillId="2" borderId="12" xfId="1" applyFont="1" applyFill="1" applyBorder="1" applyAlignment="1" applyProtection="1">
      <alignment horizontal="left"/>
      <protection hidden="1"/>
    </xf>
    <xf numFmtId="0" fontId="1" fillId="2" borderId="12" xfId="1" applyNumberFormat="1" applyFont="1" applyFill="1" applyBorder="1" applyAlignment="1" applyProtection="1">
      <protection hidden="1"/>
    </xf>
    <xf numFmtId="0" fontId="1" fillId="2" borderId="12" xfId="1" applyNumberFormat="1" applyFont="1" applyFill="1" applyBorder="1" applyAlignment="1" applyProtection="1">
      <alignment vertical="center"/>
      <protection hidden="1"/>
    </xf>
    <xf numFmtId="0" fontId="11" fillId="2" borderId="12" xfId="1" applyNumberFormat="1" applyFont="1" applyFill="1" applyBorder="1" applyAlignment="1" applyProtection="1">
      <alignment vertical="center"/>
      <protection hidden="1"/>
    </xf>
    <xf numFmtId="0" fontId="1" fillId="2" borderId="0" xfId="1" applyFill="1" applyBorder="1" applyAlignment="1" applyProtection="1">
      <alignment vertical="center"/>
      <protection hidden="1"/>
    </xf>
    <xf numFmtId="0" fontId="1" fillId="2" borderId="0" xfId="1" applyFill="1" applyBorder="1"/>
    <xf numFmtId="0" fontId="1" fillId="2" borderId="0" xfId="1" applyFont="1" applyFill="1" applyBorder="1" applyProtection="1"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11" fillId="2" borderId="0" xfId="1" applyNumberFormat="1" applyFont="1" applyFill="1" applyBorder="1" applyAlignment="1" applyProtection="1">
      <alignment vertical="center"/>
      <protection hidden="1"/>
    </xf>
    <xf numFmtId="0" fontId="2" fillId="3" borderId="3" xfId="1" applyFont="1" applyFill="1" applyBorder="1" applyAlignment="1" applyProtection="1">
      <alignment horizontal="center"/>
      <protection hidden="1"/>
    </xf>
    <xf numFmtId="0" fontId="1" fillId="0" borderId="2" xfId="1" applyBorder="1" applyAlignment="1" applyProtection="1">
      <alignment horizontal="center"/>
      <protection hidden="1"/>
    </xf>
    <xf numFmtId="0" fontId="1" fillId="0" borderId="1" xfId="1" applyBorder="1" applyAlignment="1" applyProtection="1">
      <alignment horizontal="center"/>
      <protection hidden="1"/>
    </xf>
    <xf numFmtId="0" fontId="4" fillId="2" borderId="0" xfId="1" applyNumberFormat="1" applyFont="1" applyFill="1" applyBorder="1" applyAlignment="1" applyProtection="1">
      <alignment horizontal="right"/>
      <protection hidden="1"/>
    </xf>
    <xf numFmtId="0" fontId="4" fillId="2" borderId="7" xfId="1" applyNumberFormat="1" applyFont="1" applyFill="1" applyBorder="1" applyAlignment="1" applyProtection="1">
      <alignment horizontal="right"/>
      <protection hidden="1"/>
    </xf>
    <xf numFmtId="0" fontId="4" fillId="2" borderId="11" xfId="1" applyNumberFormat="1" applyFont="1" applyFill="1" applyBorder="1" applyAlignment="1" applyProtection="1">
      <alignment horizontal="right"/>
      <protection hidden="1"/>
    </xf>
    <xf numFmtId="0" fontId="4" fillId="2" borderId="10" xfId="1" applyNumberFormat="1" applyFont="1" applyFill="1" applyBorder="1" applyAlignment="1" applyProtection="1">
      <alignment horizontal="right"/>
      <protection hidden="1"/>
    </xf>
    <xf numFmtId="0" fontId="1" fillId="2" borderId="6" xfId="1" applyFont="1" applyFill="1" applyBorder="1" applyAlignment="1" applyProtection="1">
      <alignment horizontal="left" shrinkToFit="1"/>
      <protection hidden="1"/>
    </xf>
    <xf numFmtId="0" fontId="1" fillId="2" borderId="0" xfId="1" applyFont="1" applyFill="1" applyBorder="1" applyAlignment="1" applyProtection="1">
      <alignment horizontal="left" shrinkToFit="1"/>
      <protection hidden="1"/>
    </xf>
    <xf numFmtId="0" fontId="3" fillId="2" borderId="4" xfId="1" applyFont="1" applyFill="1" applyBorder="1" applyAlignment="1" applyProtection="1">
      <alignment horizontal="left" shrinkToFit="1"/>
      <protection hidden="1"/>
    </xf>
    <xf numFmtId="0" fontId="1" fillId="0" borderId="5" xfId="1" applyFont="1" applyBorder="1" applyAlignment="1" applyProtection="1">
      <alignment horizontal="left" shrinkToFit="1"/>
      <protection hidden="1"/>
    </xf>
    <xf numFmtId="0" fontId="3" fillId="2" borderId="0" xfId="1" applyNumberFormat="1" applyFont="1" applyFill="1" applyBorder="1" applyAlignment="1" applyProtection="1">
      <alignment horizontal="right"/>
      <protection hidden="1"/>
    </xf>
    <xf numFmtId="0" fontId="3" fillId="2" borderId="7" xfId="1" applyNumberFormat="1" applyFont="1" applyFill="1" applyBorder="1" applyAlignment="1" applyProtection="1">
      <alignment horizontal="right"/>
      <protection hidden="1"/>
    </xf>
    <xf numFmtId="0" fontId="3" fillId="2" borderId="5" xfId="1" applyNumberFormat="1" applyFont="1" applyFill="1" applyBorder="1" applyAlignment="1" applyProtection="1">
      <alignment horizontal="right"/>
      <protection hidden="1"/>
    </xf>
    <xf numFmtId="0" fontId="3" fillId="2" borderId="8" xfId="1" applyNumberFormat="1" applyFont="1" applyFill="1" applyBorder="1" applyAlignment="1" applyProtection="1">
      <alignment horizontal="right"/>
      <protection hidden="1"/>
    </xf>
    <xf numFmtId="0" fontId="1" fillId="2" borderId="4" xfId="1" applyFont="1" applyFill="1" applyBorder="1" applyAlignment="1" applyProtection="1">
      <alignment horizontal="left" shrinkToFit="1"/>
      <protection hidden="1"/>
    </xf>
    <xf numFmtId="0" fontId="1" fillId="2" borderId="5" xfId="1" applyFont="1" applyFill="1" applyBorder="1" applyAlignment="1" applyProtection="1">
      <alignment horizontal="left" shrinkToFit="1"/>
      <protection hidden="1"/>
    </xf>
    <xf numFmtId="0" fontId="3" fillId="2" borderId="6" xfId="1" applyFont="1" applyFill="1" applyBorder="1" applyAlignment="1" applyProtection="1">
      <alignment horizontal="left" shrinkToFit="1"/>
      <protection hidden="1"/>
    </xf>
    <xf numFmtId="0" fontId="1" fillId="0" borderId="0" xfId="1" applyFont="1" applyAlignment="1" applyProtection="1">
      <alignment horizontal="left" shrinkToFit="1"/>
      <protection hidden="1"/>
    </xf>
    <xf numFmtId="0" fontId="6" fillId="2" borderId="11" xfId="1" applyFont="1" applyFill="1" applyBorder="1" applyAlignment="1" applyProtection="1">
      <alignment horizontal="left"/>
      <protection hidden="1"/>
    </xf>
    <xf numFmtId="0" fontId="6" fillId="0" borderId="11" xfId="1" applyFont="1" applyBorder="1" applyAlignment="1" applyProtection="1">
      <protection hidden="1"/>
    </xf>
    <xf numFmtId="0" fontId="12" fillId="2" borderId="0" xfId="2" applyNumberFormat="1" applyFont="1" applyFill="1" applyBorder="1" applyAlignment="1" applyProtection="1">
      <alignment horizontal="right" vertical="center"/>
      <protection hidden="1"/>
    </xf>
    <xf numFmtId="0" fontId="1" fillId="2" borderId="12" xfId="2" applyNumberFormat="1" applyFont="1" applyFill="1" applyBorder="1" applyAlignment="1" applyProtection="1">
      <alignment horizontal="right" vertical="center"/>
      <protection hidden="1"/>
    </xf>
    <xf numFmtId="0" fontId="1" fillId="0" borderId="2" xfId="1" applyBorder="1" applyAlignment="1" applyProtection="1">
      <protection hidden="1"/>
    </xf>
    <xf numFmtId="0" fontId="1" fillId="0" borderId="1" xfId="1" applyBorder="1" applyAlignment="1" applyProtection="1">
      <protection hidden="1"/>
    </xf>
    <xf numFmtId="0" fontId="1" fillId="2" borderId="9" xfId="1" applyFont="1" applyFill="1" applyBorder="1" applyAlignment="1" applyProtection="1">
      <alignment horizontal="left"/>
      <protection hidden="1"/>
    </xf>
    <xf numFmtId="0" fontId="1" fillId="0" borderId="11" xfId="1" applyFont="1" applyBorder="1" applyAlignment="1" applyProtection="1">
      <alignment horizontal="left"/>
      <protection hidden="1"/>
    </xf>
    <xf numFmtId="0" fontId="1" fillId="2" borderId="6" xfId="1" applyFont="1" applyFill="1" applyBorder="1" applyAlignment="1" applyProtection="1">
      <alignment horizontal="left"/>
      <protection hidden="1"/>
    </xf>
    <xf numFmtId="0" fontId="1" fillId="0" borderId="0" xfId="1" applyFont="1" applyAlignment="1" applyProtection="1">
      <alignment horizontal="left"/>
      <protection hidden="1"/>
    </xf>
    <xf numFmtId="0" fontId="1" fillId="2" borderId="4" xfId="1" applyFont="1" applyFill="1" applyBorder="1" applyAlignment="1" applyProtection="1">
      <alignment horizontal="left"/>
      <protection hidden="1"/>
    </xf>
    <xf numFmtId="0" fontId="1" fillId="0" borderId="5" xfId="1" applyFont="1" applyBorder="1" applyAlignment="1" applyProtection="1">
      <alignment horizontal="left"/>
      <protection hidden="1"/>
    </xf>
    <xf numFmtId="0" fontId="1" fillId="2" borderId="9" xfId="1" applyFont="1" applyFill="1" applyBorder="1" applyAlignment="1" applyProtection="1">
      <alignment horizontal="left" shrinkToFit="1"/>
      <protection hidden="1"/>
    </xf>
    <xf numFmtId="0" fontId="1" fillId="0" borderId="11" xfId="1" applyFont="1" applyBorder="1" applyAlignment="1" applyProtection="1">
      <alignment horizontal="left" shrinkToFit="1"/>
      <protection hidden="1"/>
    </xf>
    <xf numFmtId="0" fontId="7" fillId="2" borderId="5" xfId="2" applyFill="1" applyBorder="1" applyAlignment="1" applyProtection="1">
      <alignment horizontal="left"/>
      <protection hidden="1"/>
    </xf>
    <xf numFmtId="0" fontId="10" fillId="2" borderId="0" xfId="1" applyFont="1" applyFill="1" applyBorder="1" applyAlignment="1" applyProtection="1">
      <alignment horizontal="center" vertical="center"/>
      <protection hidden="1"/>
    </xf>
    <xf numFmtId="0" fontId="10" fillId="2" borderId="12" xfId="1" applyFont="1" applyFill="1" applyBorder="1" applyAlignment="1" applyProtection="1">
      <alignment horizontal="center" vertical="center"/>
      <protection hidden="1"/>
    </xf>
    <xf numFmtId="0" fontId="2" fillId="3" borderId="2" xfId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Alignment="1" applyProtection="1">
      <alignment horizontal="left"/>
      <protection locked="0" hidden="1"/>
    </xf>
    <xf numFmtId="0" fontId="5" fillId="2" borderId="5" xfId="1" applyFont="1" applyFill="1" applyBorder="1" applyAlignment="1" applyProtection="1">
      <alignment horizontal="left"/>
      <protection locked="0" hidden="1"/>
    </xf>
    <xf numFmtId="0" fontId="5" fillId="2" borderId="5" xfId="1" applyFont="1" applyFill="1" applyBorder="1" applyAlignment="1" applyProtection="1">
      <alignment vertical="top" shrinkToFit="1"/>
      <protection locked="0" hidden="1"/>
    </xf>
    <xf numFmtId="0" fontId="1" fillId="0" borderId="5" xfId="1" applyBorder="1" applyAlignment="1" applyProtection="1">
      <alignment vertical="top" shrinkToFit="1"/>
      <protection locked="0" hidden="1"/>
    </xf>
    <xf numFmtId="0" fontId="1" fillId="0" borderId="5" xfId="1" applyBorder="1" applyAlignment="1" applyProtection="1">
      <protection locked="0" hidden="1"/>
    </xf>
    <xf numFmtId="0" fontId="6" fillId="2" borderId="9" xfId="1" applyFont="1" applyFill="1" applyBorder="1" applyAlignment="1" applyProtection="1">
      <alignment horizontal="left"/>
      <protection hidden="1"/>
    </xf>
    <xf numFmtId="0" fontId="3" fillId="2" borderId="5" xfId="1" applyFont="1" applyFill="1" applyBorder="1" applyAlignment="1" applyProtection="1">
      <alignment horizontal="left" shrinkToFit="1"/>
      <protection hidden="1"/>
    </xf>
    <xf numFmtId="0" fontId="4" fillId="2" borderId="5" xfId="1" applyNumberFormat="1" applyFont="1" applyFill="1" applyBorder="1" applyAlignment="1" applyProtection="1">
      <alignment horizontal="right"/>
      <protection hidden="1"/>
    </xf>
    <xf numFmtId="0" fontId="4" fillId="2" borderId="8" xfId="1" applyNumberFormat="1" applyFont="1" applyFill="1" applyBorder="1" applyAlignment="1" applyProtection="1">
      <alignment horizontal="right"/>
      <protection hidden="1"/>
    </xf>
    <xf numFmtId="0" fontId="1" fillId="2" borderId="5" xfId="1" applyFont="1" applyFill="1" applyBorder="1" applyAlignment="1" applyProtection="1">
      <alignment horizontal="left"/>
      <protection hidden="1"/>
    </xf>
    <xf numFmtId="0" fontId="5" fillId="2" borderId="0" xfId="1" applyNumberFormat="1" applyFont="1" applyFill="1" applyBorder="1" applyAlignment="1" applyProtection="1">
      <alignment horizontal="right"/>
      <protection locked="0" hidden="1"/>
    </xf>
    <xf numFmtId="0" fontId="5" fillId="2" borderId="7" xfId="1" applyNumberFormat="1" applyFont="1" applyFill="1" applyBorder="1" applyAlignment="1" applyProtection="1">
      <alignment horizontal="right"/>
      <protection locked="0" hidden="1"/>
    </xf>
    <xf numFmtId="0" fontId="1" fillId="2" borderId="6" xfId="1" applyFont="1" applyFill="1" applyBorder="1" applyAlignment="1" applyProtection="1">
      <alignment horizontal="right" shrinkToFit="1"/>
      <protection hidden="1"/>
    </xf>
    <xf numFmtId="0" fontId="1" fillId="0" borderId="0" xfId="1" applyFont="1" applyAlignment="1" applyProtection="1">
      <alignment shrinkToFit="1"/>
      <protection hidden="1"/>
    </xf>
    <xf numFmtId="0" fontId="1" fillId="2" borderId="11" xfId="1" applyFont="1" applyFill="1" applyBorder="1" applyAlignment="1" applyProtection="1">
      <alignment horizontal="left"/>
      <protection hidden="1"/>
    </xf>
    <xf numFmtId="0" fontId="5" fillId="2" borderId="11" xfId="1" applyNumberFormat="1" applyFont="1" applyFill="1" applyBorder="1" applyAlignment="1" applyProtection="1">
      <alignment horizontal="right"/>
      <protection locked="0" hidden="1"/>
    </xf>
    <xf numFmtId="0" fontId="5" fillId="2" borderId="10" xfId="1" applyNumberFormat="1" applyFont="1" applyFill="1" applyBorder="1" applyAlignment="1" applyProtection="1">
      <alignment horizontal="right"/>
      <protection locked="0" hidden="1"/>
    </xf>
    <xf numFmtId="0" fontId="5" fillId="2" borderId="5" xfId="1" applyNumberFormat="1" applyFont="1" applyFill="1" applyBorder="1" applyAlignment="1" applyProtection="1">
      <alignment horizontal="right"/>
      <protection locked="0" hidden="1"/>
    </xf>
    <xf numFmtId="0" fontId="5" fillId="2" borderId="8" xfId="1" applyNumberFormat="1" applyFont="1" applyFill="1" applyBorder="1" applyAlignment="1" applyProtection="1">
      <alignment horizontal="right"/>
      <protection locked="0" hidden="1"/>
    </xf>
    <xf numFmtId="0" fontId="1" fillId="2" borderId="11" xfId="1" applyFont="1" applyFill="1" applyBorder="1" applyAlignment="1" applyProtection="1">
      <alignment horizontal="left" shrinkToFit="1"/>
      <protection hidden="1"/>
    </xf>
    <xf numFmtId="0" fontId="1" fillId="3" borderId="2" xfId="1" applyFill="1" applyBorder="1" applyAlignment="1" applyProtection="1">
      <protection hidden="1"/>
    </xf>
    <xf numFmtId="0" fontId="1" fillId="3" borderId="1" xfId="1" applyFill="1" applyBorder="1" applyAlignment="1" applyProtection="1">
      <protection hidden="1"/>
    </xf>
    <xf numFmtId="0" fontId="2" fillId="3" borderId="1" xfId="1" applyFont="1" applyFill="1" applyBorder="1" applyAlignment="1" applyProtection="1">
      <alignment horizontal="center"/>
      <protection hidden="1"/>
    </xf>
    <xf numFmtId="0" fontId="1" fillId="2" borderId="0" xfId="1" applyFont="1" applyFill="1" applyBorder="1" applyAlignment="1" applyProtection="1">
      <alignment horizontal="left"/>
      <protection hidden="1"/>
    </xf>
    <xf numFmtId="0" fontId="3" fillId="2" borderId="11" xfId="1" applyNumberFormat="1" applyFont="1" applyFill="1" applyBorder="1" applyAlignment="1" applyProtection="1">
      <alignment horizontal="right"/>
      <protection hidden="1"/>
    </xf>
    <xf numFmtId="0" fontId="3" fillId="2" borderId="10" xfId="1" applyNumberFormat="1" applyFont="1" applyFill="1" applyBorder="1" applyAlignment="1" applyProtection="1">
      <alignment horizontal="right"/>
      <protection hidden="1"/>
    </xf>
    <xf numFmtId="0" fontId="6" fillId="0" borderId="11" xfId="1" applyFont="1" applyBorder="1" applyAlignment="1" applyProtection="1">
      <alignment horizontal="left"/>
      <protection hidden="1"/>
    </xf>
    <xf numFmtId="0" fontId="6" fillId="0" borderId="10" xfId="1" applyFont="1" applyBorder="1" applyAlignment="1" applyProtection="1">
      <alignment horizontal="left"/>
      <protection hidden="1"/>
    </xf>
    <xf numFmtId="14" fontId="5" fillId="2" borderId="5" xfId="1" applyNumberFormat="1" applyFont="1" applyFill="1" applyBorder="1" applyAlignment="1" applyProtection="1">
      <alignment horizontal="left" vertical="top" shrinkToFit="1"/>
      <protection locked="0" hidden="1"/>
    </xf>
    <xf numFmtId="0" fontId="1" fillId="0" borderId="5" xfId="1" applyBorder="1" applyAlignment="1" applyProtection="1">
      <alignment horizontal="left"/>
      <protection locked="0" hidden="1"/>
    </xf>
    <xf numFmtId="0" fontId="1" fillId="0" borderId="8" xfId="1" applyBorder="1" applyAlignment="1" applyProtection="1">
      <alignment horizontal="left"/>
      <protection locked="0" hidden="1"/>
    </xf>
    <xf numFmtId="0" fontId="7" fillId="2" borderId="0" xfId="2" applyFill="1" applyBorder="1" applyAlignment="1" applyProtection="1">
      <alignment horizontal="right"/>
      <protection hidden="1"/>
    </xf>
  </cellXfs>
  <cellStyles count="7">
    <cellStyle name="Dezimal_Lean6-060602" xfId="3"/>
    <cellStyle name="Hyperlink" xfId="2" builtinId="8"/>
    <cellStyle name="Normal" xfId="0" builtinId="0"/>
    <cellStyle name="Normal 2" xfId="1"/>
    <cellStyle name="Percent 2" xfId="4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leanma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24000" cy="315616"/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40"/>
  <sheetViews>
    <sheetView tabSelected="1" workbookViewId="0"/>
  </sheetViews>
  <sheetFormatPr defaultColWidth="2.85546875" defaultRowHeight="13.7" customHeight="1" x14ac:dyDescent="0.2"/>
  <cols>
    <col min="1" max="16384" width="2.85546875" style="1"/>
  </cols>
  <sheetData>
    <row r="1" spans="1:49" ht="13.7" customHeight="1" x14ac:dyDescent="0.2">
      <c r="A1" s="35" t="s">
        <v>37</v>
      </c>
      <c r="B1" s="34"/>
      <c r="C1" s="34"/>
      <c r="D1" s="33"/>
      <c r="E1" s="33"/>
      <c r="F1" s="33"/>
      <c r="G1" s="32"/>
      <c r="H1" s="31"/>
      <c r="I1" s="70" t="s">
        <v>36</v>
      </c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  <c r="AF1" s="70"/>
      <c r="AG1" s="70"/>
      <c r="AH1" s="70"/>
      <c r="AI1" s="70"/>
      <c r="AJ1" s="70"/>
      <c r="AK1" s="70"/>
      <c r="AL1" s="30"/>
      <c r="AM1" s="57" t="s">
        <v>35</v>
      </c>
      <c r="AN1" s="57"/>
      <c r="AO1" s="57"/>
      <c r="AP1" s="57"/>
      <c r="AQ1" s="57"/>
      <c r="AR1" s="57"/>
      <c r="AS1" s="57"/>
    </row>
    <row r="2" spans="1:49" ht="13.7" customHeight="1" thickBot="1" x14ac:dyDescent="0.25">
      <c r="A2" s="29" t="s">
        <v>34</v>
      </c>
      <c r="B2" s="28"/>
      <c r="C2" s="28"/>
      <c r="D2" s="27"/>
      <c r="E2" s="27"/>
      <c r="F2" s="27"/>
      <c r="G2" s="26"/>
      <c r="H2" s="25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25"/>
      <c r="AM2" s="58" t="s">
        <v>33</v>
      </c>
      <c r="AN2" s="58"/>
      <c r="AO2" s="58"/>
      <c r="AP2" s="58"/>
      <c r="AQ2" s="58"/>
      <c r="AR2" s="58"/>
      <c r="AS2" s="58"/>
    </row>
    <row r="3" spans="1:49" ht="13.7" customHeight="1" x14ac:dyDescent="0.2">
      <c r="A3" s="69"/>
      <c r="B3" s="69"/>
      <c r="C3" s="69"/>
      <c r="D3" s="24"/>
      <c r="E3" s="23"/>
      <c r="F3" s="22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15"/>
      <c r="AH3" s="15"/>
      <c r="AI3" s="15"/>
      <c r="AJ3" s="15"/>
      <c r="AK3" s="15"/>
      <c r="AL3" s="15"/>
      <c r="AM3" s="15"/>
      <c r="AN3" s="15"/>
      <c r="AO3" s="15"/>
      <c r="AP3" s="104"/>
      <c r="AQ3" s="104"/>
      <c r="AR3" s="104"/>
      <c r="AS3" s="104"/>
      <c r="AT3" s="15"/>
      <c r="AU3" s="15"/>
      <c r="AV3" s="15"/>
      <c r="AW3" s="15"/>
    </row>
    <row r="4" spans="1:49" ht="13.7" customHeight="1" x14ac:dyDescent="0.2">
      <c r="A4" s="78" t="s">
        <v>32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 t="s">
        <v>31</v>
      </c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5" t="s">
        <v>30</v>
      </c>
      <c r="Z4" s="56"/>
      <c r="AA4" s="56"/>
      <c r="AB4" s="56"/>
      <c r="AC4" s="56"/>
      <c r="AD4" s="56"/>
      <c r="AE4" s="56"/>
      <c r="AF4" s="56"/>
      <c r="AG4" s="55" t="s">
        <v>29</v>
      </c>
      <c r="AH4" s="56"/>
      <c r="AI4" s="56"/>
      <c r="AJ4" s="56"/>
      <c r="AK4" s="56"/>
      <c r="AL4" s="56"/>
      <c r="AM4" s="56"/>
      <c r="AN4" s="56"/>
      <c r="AO4" s="20"/>
      <c r="AP4" s="55" t="s">
        <v>28</v>
      </c>
      <c r="AQ4" s="99"/>
      <c r="AR4" s="99"/>
      <c r="AS4" s="100"/>
    </row>
    <row r="5" spans="1:49" ht="13.7" customHeight="1" x14ac:dyDescent="0.2">
      <c r="A5" s="73" t="s">
        <v>27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5" t="s">
        <v>26</v>
      </c>
      <c r="N5" s="76"/>
      <c r="O5" s="77"/>
      <c r="P5" s="77"/>
      <c r="Q5" s="77"/>
      <c r="R5" s="77"/>
      <c r="S5" s="77"/>
      <c r="T5" s="77"/>
      <c r="U5" s="77"/>
      <c r="V5" s="77"/>
      <c r="W5" s="77"/>
      <c r="X5" s="77"/>
      <c r="Y5" s="75" t="s">
        <v>38</v>
      </c>
      <c r="Z5" s="77"/>
      <c r="AA5" s="77"/>
      <c r="AB5" s="77"/>
      <c r="AC5" s="77"/>
      <c r="AD5" s="77"/>
      <c r="AE5" s="77"/>
      <c r="AF5" s="77"/>
      <c r="AG5" s="75" t="s">
        <v>25</v>
      </c>
      <c r="AH5" s="77"/>
      <c r="AI5" s="77"/>
      <c r="AJ5" s="77"/>
      <c r="AK5" s="77"/>
      <c r="AL5" s="77"/>
      <c r="AM5" s="77"/>
      <c r="AN5" s="77"/>
      <c r="AO5" s="19"/>
      <c r="AP5" s="101">
        <v>43831</v>
      </c>
      <c r="AQ5" s="102"/>
      <c r="AR5" s="102"/>
      <c r="AS5" s="103"/>
    </row>
    <row r="6" spans="1:49" ht="13.7" customHeight="1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6"/>
      <c r="N6" s="17"/>
      <c r="O6" s="15"/>
      <c r="P6" s="15"/>
      <c r="Q6" s="15"/>
      <c r="R6" s="15"/>
      <c r="S6" s="15"/>
      <c r="T6" s="15"/>
      <c r="U6" s="15"/>
      <c r="V6" s="15"/>
      <c r="W6" s="15"/>
      <c r="X6" s="15"/>
      <c r="Y6" s="16"/>
      <c r="Z6" s="15"/>
      <c r="AA6" s="15"/>
      <c r="AB6" s="15"/>
      <c r="AC6" s="15"/>
      <c r="AD6" s="15"/>
      <c r="AE6" s="15"/>
      <c r="AF6" s="15"/>
      <c r="AG6" s="16"/>
      <c r="AH6" s="15"/>
      <c r="AI6" s="15"/>
      <c r="AJ6" s="15"/>
      <c r="AK6" s="15"/>
      <c r="AL6" s="15"/>
      <c r="AM6" s="15"/>
      <c r="AN6" s="15"/>
      <c r="AO6" s="6"/>
      <c r="AP6" s="14"/>
      <c r="AQ6" s="13"/>
      <c r="AR6" s="13"/>
      <c r="AS6" s="13"/>
    </row>
    <row r="7" spans="1:49" ht="13.7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</row>
    <row r="8" spans="1:49" ht="13.7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36" t="s">
        <v>24</v>
      </c>
      <c r="T8" s="72"/>
      <c r="U8" s="59"/>
      <c r="V8" s="60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</row>
    <row r="9" spans="1:49" ht="13.7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3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</row>
    <row r="10" spans="1:49" ht="13.7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36" t="s">
        <v>23</v>
      </c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8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</row>
    <row r="11" spans="1:49" ht="13.7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11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9" ht="13.7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36" t="s">
        <v>22</v>
      </c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8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9" ht="13.7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7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4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9" ht="13.7" customHeight="1" x14ac:dyDescent="0.2">
      <c r="A14" s="2"/>
      <c r="B14" s="2"/>
      <c r="C14" s="2"/>
      <c r="D14" s="2"/>
      <c r="E14" s="2"/>
      <c r="F14" s="2"/>
      <c r="G14" s="2"/>
      <c r="H14" s="36" t="s">
        <v>21</v>
      </c>
      <c r="I14" s="72"/>
      <c r="J14" s="72"/>
      <c r="K14" s="72"/>
      <c r="L14" s="72"/>
      <c r="M14" s="72"/>
      <c r="N14" s="95"/>
      <c r="O14" s="2"/>
      <c r="P14" s="2"/>
      <c r="Q14" s="2"/>
      <c r="R14" s="2"/>
      <c r="S14" s="2"/>
      <c r="T14" s="2"/>
      <c r="U14" s="2"/>
      <c r="V14" s="2"/>
      <c r="W14" s="2"/>
      <c r="X14" s="36" t="s">
        <v>20</v>
      </c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4"/>
      <c r="AL14" s="2"/>
      <c r="AM14" s="2"/>
      <c r="AN14" s="2"/>
      <c r="AO14" s="2"/>
      <c r="AP14" s="2"/>
      <c r="AQ14" s="2"/>
      <c r="AR14" s="2"/>
      <c r="AS14" s="2"/>
    </row>
    <row r="15" spans="1:49" ht="13.7" customHeight="1" x14ac:dyDescent="0.2">
      <c r="A15" s="2"/>
      <c r="B15" s="2"/>
      <c r="C15" s="2"/>
      <c r="D15" s="2"/>
      <c r="E15" s="2"/>
      <c r="F15" s="2"/>
      <c r="G15" s="2"/>
      <c r="H15" s="7"/>
      <c r="I15" s="6"/>
      <c r="J15" s="6"/>
      <c r="K15" s="6"/>
      <c r="L15" s="6"/>
      <c r="M15" s="6"/>
      <c r="N15" s="8"/>
      <c r="O15" s="2"/>
      <c r="P15" s="2"/>
      <c r="Q15" s="2"/>
      <c r="R15" s="2"/>
      <c r="S15" s="2"/>
      <c r="T15" s="2"/>
      <c r="U15" s="2"/>
      <c r="V15" s="2"/>
      <c r="W15" s="2"/>
      <c r="X15" s="3"/>
      <c r="Y15" s="2"/>
      <c r="Z15" s="2"/>
      <c r="AA15" s="2"/>
      <c r="AB15" s="2"/>
      <c r="AC15" s="2"/>
      <c r="AD15" s="9"/>
      <c r="AE15" s="2"/>
      <c r="AF15" s="2"/>
      <c r="AG15" s="2"/>
      <c r="AH15" s="2"/>
      <c r="AI15" s="2"/>
      <c r="AJ15" s="2"/>
      <c r="AK15" s="9"/>
      <c r="AL15" s="2"/>
      <c r="AM15" s="2"/>
      <c r="AN15" s="2"/>
      <c r="AO15" s="2"/>
      <c r="AP15" s="2"/>
      <c r="AQ15" s="2"/>
      <c r="AR15" s="2"/>
      <c r="AS15" s="2"/>
    </row>
    <row r="16" spans="1:49" ht="13.7" customHeight="1" x14ac:dyDescent="0.2">
      <c r="A16" s="2"/>
      <c r="B16" s="2"/>
      <c r="C16" s="2"/>
      <c r="D16" s="2"/>
      <c r="E16" s="36" t="s">
        <v>19</v>
      </c>
      <c r="F16" s="72"/>
      <c r="G16" s="72"/>
      <c r="H16" s="72"/>
      <c r="I16" s="72"/>
      <c r="J16" s="95"/>
      <c r="K16" s="2"/>
      <c r="L16" s="36" t="s">
        <v>18</v>
      </c>
      <c r="M16" s="72"/>
      <c r="N16" s="72"/>
      <c r="O16" s="72"/>
      <c r="P16" s="72"/>
      <c r="Q16" s="95"/>
      <c r="R16" s="2"/>
      <c r="S16" s="2"/>
      <c r="T16" s="36" t="s">
        <v>17</v>
      </c>
      <c r="U16" s="72"/>
      <c r="V16" s="72"/>
      <c r="W16" s="72"/>
      <c r="X16" s="72"/>
      <c r="Y16" s="72"/>
      <c r="Z16" s="94"/>
      <c r="AA16" s="2"/>
      <c r="AB16" s="36" t="s">
        <v>16</v>
      </c>
      <c r="AC16" s="72"/>
      <c r="AD16" s="72"/>
      <c r="AE16" s="72"/>
      <c r="AF16" s="72"/>
      <c r="AG16" s="95"/>
      <c r="AH16" s="2"/>
      <c r="AI16" s="36" t="s">
        <v>15</v>
      </c>
      <c r="AJ16" s="72"/>
      <c r="AK16" s="72"/>
      <c r="AL16" s="72"/>
      <c r="AM16" s="72"/>
      <c r="AN16" s="95"/>
      <c r="AO16" s="2"/>
      <c r="AP16" s="2"/>
      <c r="AQ16" s="2"/>
      <c r="AR16" s="2"/>
      <c r="AS16" s="2"/>
    </row>
    <row r="17" spans="1:256" ht="13.7" customHeight="1" x14ac:dyDescent="0.2">
      <c r="A17" s="2"/>
      <c r="B17" s="2"/>
      <c r="C17" s="2"/>
      <c r="D17" s="2"/>
      <c r="E17" s="61" t="s">
        <v>13</v>
      </c>
      <c r="F17" s="87"/>
      <c r="G17" s="87"/>
      <c r="H17" s="88">
        <v>30</v>
      </c>
      <c r="I17" s="88"/>
      <c r="J17" s="89"/>
      <c r="K17" s="2"/>
      <c r="L17" s="61" t="s">
        <v>13</v>
      </c>
      <c r="M17" s="87"/>
      <c r="N17" s="87"/>
      <c r="O17" s="88">
        <v>8</v>
      </c>
      <c r="P17" s="88"/>
      <c r="Q17" s="89"/>
      <c r="R17" s="2"/>
      <c r="S17" s="2"/>
      <c r="T17" s="61" t="s">
        <v>14</v>
      </c>
      <c r="U17" s="62"/>
      <c r="V17" s="62"/>
      <c r="W17" s="62"/>
      <c r="X17" s="83">
        <v>-100</v>
      </c>
      <c r="Y17" s="83"/>
      <c r="Z17" s="84"/>
      <c r="AA17" s="2"/>
      <c r="AB17" s="61" t="s">
        <v>13</v>
      </c>
      <c r="AC17" s="87"/>
      <c r="AD17" s="87"/>
      <c r="AE17" s="88">
        <v>650</v>
      </c>
      <c r="AF17" s="88"/>
      <c r="AG17" s="89"/>
      <c r="AH17" s="2"/>
      <c r="AI17" s="61" t="s">
        <v>13</v>
      </c>
      <c r="AJ17" s="87"/>
      <c r="AK17" s="87"/>
      <c r="AL17" s="88">
        <v>500</v>
      </c>
      <c r="AM17" s="88"/>
      <c r="AN17" s="89"/>
      <c r="AO17" s="2"/>
      <c r="AP17" s="2"/>
      <c r="AQ17" s="2"/>
      <c r="AR17" s="2"/>
      <c r="AS17" s="2"/>
    </row>
    <row r="18" spans="1:256" ht="13.7" customHeight="1" x14ac:dyDescent="0.2">
      <c r="A18" s="2"/>
      <c r="B18" s="2"/>
      <c r="C18" s="2"/>
      <c r="D18" s="2"/>
      <c r="E18" s="63" t="s">
        <v>12</v>
      </c>
      <c r="F18" s="96"/>
      <c r="G18" s="96"/>
      <c r="H18" s="83">
        <v>500</v>
      </c>
      <c r="I18" s="83"/>
      <c r="J18" s="84"/>
      <c r="K18" s="2"/>
      <c r="L18" s="65" t="s">
        <v>8</v>
      </c>
      <c r="M18" s="82"/>
      <c r="N18" s="82"/>
      <c r="O18" s="90">
        <v>4</v>
      </c>
      <c r="P18" s="90"/>
      <c r="Q18" s="91"/>
      <c r="R18" s="2"/>
      <c r="S18" s="2"/>
      <c r="T18" s="63" t="s">
        <v>11</v>
      </c>
      <c r="U18" s="64"/>
      <c r="V18" s="64"/>
      <c r="W18" s="64"/>
      <c r="X18" s="83">
        <v>100</v>
      </c>
      <c r="Y18" s="83"/>
      <c r="Z18" s="84"/>
      <c r="AA18" s="2"/>
      <c r="AB18" s="63" t="s">
        <v>8</v>
      </c>
      <c r="AC18" s="96"/>
      <c r="AD18" s="96"/>
      <c r="AE18" s="83">
        <v>1000</v>
      </c>
      <c r="AF18" s="83"/>
      <c r="AG18" s="84"/>
      <c r="AH18" s="2"/>
      <c r="AI18" s="63" t="s">
        <v>10</v>
      </c>
      <c r="AJ18" s="96"/>
      <c r="AK18" s="96"/>
      <c r="AL18" s="83">
        <v>0.5</v>
      </c>
      <c r="AM18" s="83"/>
      <c r="AN18" s="84"/>
      <c r="AO18" s="2"/>
      <c r="AP18" s="2"/>
      <c r="AQ18" s="2"/>
      <c r="AR18" s="2"/>
      <c r="AS18" s="2"/>
    </row>
    <row r="19" spans="1:256" ht="13.7" customHeight="1" x14ac:dyDescent="0.2">
      <c r="A19" s="2"/>
      <c r="B19" s="2"/>
      <c r="C19" s="2"/>
      <c r="D19" s="2"/>
      <c r="E19" s="65" t="s">
        <v>9</v>
      </c>
      <c r="F19" s="82"/>
      <c r="G19" s="82"/>
      <c r="H19" s="90">
        <v>0.05</v>
      </c>
      <c r="I19" s="90"/>
      <c r="J19" s="91"/>
      <c r="K19" s="2"/>
      <c r="L19" s="43" t="str">
        <f>"P(x="&amp;(O17)&amp;")"</f>
        <v>P(x=8)</v>
      </c>
      <c r="M19" s="44"/>
      <c r="N19" s="44"/>
      <c r="O19" s="39">
        <f>POISSON(O17,O18, FALSE)</f>
        <v>2.9770181304863183E-2</v>
      </c>
      <c r="P19" s="39"/>
      <c r="Q19" s="40"/>
      <c r="R19" s="2"/>
      <c r="S19" s="2"/>
      <c r="T19" s="63" t="s">
        <v>8</v>
      </c>
      <c r="U19" s="64"/>
      <c r="V19" s="64"/>
      <c r="W19" s="64"/>
      <c r="X19" s="83">
        <v>0</v>
      </c>
      <c r="Y19" s="83"/>
      <c r="Z19" s="84"/>
      <c r="AA19" s="2"/>
      <c r="AB19" s="67" t="s">
        <v>7</v>
      </c>
      <c r="AC19" s="92"/>
      <c r="AD19" s="92"/>
      <c r="AE19" s="97">
        <f>1/AE18</f>
        <v>1E-3</v>
      </c>
      <c r="AF19" s="97"/>
      <c r="AG19" s="98"/>
      <c r="AH19" s="2"/>
      <c r="AI19" s="63" t="s">
        <v>6</v>
      </c>
      <c r="AJ19" s="96"/>
      <c r="AK19" s="96"/>
      <c r="AL19" s="83">
        <v>0</v>
      </c>
      <c r="AM19" s="83"/>
      <c r="AN19" s="84"/>
      <c r="AO19" s="2"/>
      <c r="AP19" s="2"/>
      <c r="AQ19" s="2"/>
      <c r="AR19" s="2"/>
      <c r="AS19" s="2"/>
    </row>
    <row r="20" spans="1:256" ht="13.7" customHeight="1" x14ac:dyDescent="0.2">
      <c r="A20" s="2"/>
      <c r="B20" s="2"/>
      <c r="C20" s="2"/>
      <c r="D20" s="2"/>
      <c r="E20" s="43" t="str">
        <f>"P(x="&amp;(H17)&amp;")"</f>
        <v>P(x=30)</v>
      </c>
      <c r="F20" s="44"/>
      <c r="G20" s="44"/>
      <c r="H20" s="39">
        <f>BINOMDIST(H17, H18, H19, FALSE)</f>
        <v>4.5618444761323464E-2</v>
      </c>
      <c r="I20" s="39"/>
      <c r="J20" s="40"/>
      <c r="K20" s="2"/>
      <c r="L20" s="43" t="str">
        <f>"P(x&lt;="&amp;(O17)&amp;")"</f>
        <v>P(x&lt;=8)</v>
      </c>
      <c r="M20" s="44"/>
      <c r="N20" s="44"/>
      <c r="O20" s="39">
        <f>POISSON(O17,O18,TRUE)</f>
        <v>0.97863656551201583</v>
      </c>
      <c r="P20" s="39"/>
      <c r="Q20" s="40"/>
      <c r="R20" s="2"/>
      <c r="S20" s="2"/>
      <c r="T20" s="65" t="s">
        <v>5</v>
      </c>
      <c r="U20" s="66"/>
      <c r="V20" s="66"/>
      <c r="W20" s="66"/>
      <c r="X20" s="83">
        <v>120</v>
      </c>
      <c r="Y20" s="83"/>
      <c r="Z20" s="84"/>
      <c r="AA20" s="2"/>
      <c r="AB20" s="43" t="str">
        <f>"P(x&lt;"&amp;(AE17)&amp;")"</f>
        <v>P(x&lt;650)</v>
      </c>
      <c r="AC20" s="44"/>
      <c r="AD20" s="44"/>
      <c r="AE20" s="39">
        <f>EXPONDIST(AE17,AE19,TRUE)</f>
        <v>0.47795422323898396</v>
      </c>
      <c r="AF20" s="39"/>
      <c r="AG20" s="40"/>
      <c r="AH20" s="2"/>
      <c r="AI20" s="65" t="s">
        <v>4</v>
      </c>
      <c r="AJ20" s="82"/>
      <c r="AK20" s="82"/>
      <c r="AL20" s="90">
        <v>2000</v>
      </c>
      <c r="AM20" s="90"/>
      <c r="AN20" s="91"/>
      <c r="AO20" s="2"/>
      <c r="AP20" s="2"/>
      <c r="AQ20" s="2"/>
      <c r="AR20" s="2"/>
      <c r="AS20" s="2"/>
    </row>
    <row r="21" spans="1:256" ht="13.7" customHeight="1" x14ac:dyDescent="0.2">
      <c r="A21" s="2"/>
      <c r="B21" s="2"/>
      <c r="C21" s="2"/>
      <c r="D21" s="2"/>
      <c r="E21" s="43" t="str">
        <f>"P(x&lt;="&amp;(H17)&amp;")"</f>
        <v>P(x&lt;=30)</v>
      </c>
      <c r="F21" s="44"/>
      <c r="G21" s="44"/>
      <c r="H21" s="39">
        <f>BINOMDIST(H17, H18, H19, TRUE)</f>
        <v>0.86914770210460968</v>
      </c>
      <c r="I21" s="39"/>
      <c r="J21" s="40"/>
      <c r="K21" s="2"/>
      <c r="L21" s="43" t="str">
        <f>"P(x&lt;"&amp;(O17)&amp;")"</f>
        <v>P(x&lt;8)</v>
      </c>
      <c r="M21" s="44"/>
      <c r="N21" s="44"/>
      <c r="O21" s="39">
        <f>O20-O19</f>
        <v>0.94886638420715264</v>
      </c>
      <c r="P21" s="39"/>
      <c r="Q21" s="40"/>
      <c r="R21" s="2"/>
      <c r="S21" s="2"/>
      <c r="T21" s="67" t="str">
        <f>"P(x&lt;"&amp;(X17)&amp;")"</f>
        <v>P(x&lt;-100)</v>
      </c>
      <c r="U21" s="68"/>
      <c r="V21" s="68"/>
      <c r="W21" s="68"/>
      <c r="X21" s="41">
        <f>NORMDIST(X17,X19,X20,TRUE)</f>
        <v>0.20232838096364303</v>
      </c>
      <c r="Y21" s="41"/>
      <c r="Z21" s="42"/>
      <c r="AA21" s="2"/>
      <c r="AB21" s="43" t="str">
        <f>"P(x&gt;"&amp;(AE17)&amp;")"</f>
        <v>P(x&gt;650)</v>
      </c>
      <c r="AC21" s="44"/>
      <c r="AD21" s="44"/>
      <c r="AE21" s="39">
        <f>1-EXPONDIST(AE17,AE19,TRUE)</f>
        <v>0.52204577676101604</v>
      </c>
      <c r="AF21" s="39"/>
      <c r="AG21" s="40"/>
      <c r="AH21" s="2"/>
      <c r="AI21" s="67" t="str">
        <f>"P(x&lt;"&amp;(AL17)&amp;")"</f>
        <v>P(x&lt;500)</v>
      </c>
      <c r="AJ21" s="92"/>
      <c r="AK21" s="92"/>
      <c r="AL21" s="41">
        <f>WEIBULL(AL17,AL18,AL20, TRUE)</f>
        <v>0.39346934028736658</v>
      </c>
      <c r="AM21" s="41"/>
      <c r="AN21" s="42"/>
      <c r="AO21" s="2"/>
      <c r="AP21" s="2"/>
      <c r="AQ21" s="2"/>
      <c r="AR21" s="2"/>
      <c r="AS21" s="2"/>
    </row>
    <row r="22" spans="1:256" ht="13.7" customHeight="1" x14ac:dyDescent="0.2">
      <c r="A22" s="2"/>
      <c r="B22" s="2"/>
      <c r="C22" s="2"/>
      <c r="D22" s="2"/>
      <c r="E22" s="43" t="str">
        <f>"P(x&lt;"&amp;(H17)&amp;")"</f>
        <v>P(x&lt;30)</v>
      </c>
      <c r="F22" s="44"/>
      <c r="G22" s="44"/>
      <c r="H22" s="39">
        <f>H21-H20</f>
        <v>0.82352925734328619</v>
      </c>
      <c r="I22" s="39"/>
      <c r="J22" s="40"/>
      <c r="K22" s="2"/>
      <c r="L22" s="43" t="str">
        <f>"P(x&gt;"&amp;(O17)&amp;")"</f>
        <v>P(x&gt;8)</v>
      </c>
      <c r="M22" s="44"/>
      <c r="N22" s="44"/>
      <c r="O22" s="39">
        <f>1-O20</f>
        <v>2.1363434487984168E-2</v>
      </c>
      <c r="P22" s="39"/>
      <c r="Q22" s="40"/>
      <c r="R22" s="2"/>
      <c r="S22" s="2"/>
      <c r="T22" s="43" t="str">
        <f>"P(x&lt;"&amp;(X18)&amp;")"</f>
        <v>P(x&lt;100)</v>
      </c>
      <c r="U22" s="54"/>
      <c r="V22" s="54"/>
      <c r="W22" s="54"/>
      <c r="X22" s="39">
        <f>NORMDIST(X18,X19,X20,TRUE)</f>
        <v>0.79767161903635697</v>
      </c>
      <c r="Y22" s="39"/>
      <c r="Z22" s="40"/>
      <c r="AA22" s="2"/>
      <c r="AB22" s="45" t="str">
        <f>"PDF("&amp;(AE17)&amp;")"</f>
        <v>PDF(650)</v>
      </c>
      <c r="AC22" s="79"/>
      <c r="AD22" s="79"/>
      <c r="AE22" s="49">
        <f>EXPONDIST(AE17,AE19,FALSE)</f>
        <v>5.2204577676101603E-4</v>
      </c>
      <c r="AF22" s="49"/>
      <c r="AG22" s="50"/>
      <c r="AH22" s="2"/>
      <c r="AI22" s="43" t="str">
        <f>"P(x&gt;"&amp;(AL17)&amp;")"</f>
        <v>P(x&gt;500)</v>
      </c>
      <c r="AJ22" s="44"/>
      <c r="AK22" s="44"/>
      <c r="AL22" s="39">
        <f>1-WEIBULL(AL17,AL18,AL20, TRUE)</f>
        <v>0.60653065971263342</v>
      </c>
      <c r="AM22" s="39"/>
      <c r="AN22" s="40"/>
      <c r="AO22" s="2"/>
      <c r="AP22" s="2"/>
      <c r="AQ22" s="2"/>
      <c r="AR22" s="2"/>
      <c r="AS22" s="2"/>
      <c r="IV22" s="2"/>
    </row>
    <row r="23" spans="1:256" ht="13.7" customHeight="1" x14ac:dyDescent="0.2">
      <c r="A23" s="2"/>
      <c r="B23" s="2"/>
      <c r="C23" s="2"/>
      <c r="D23" s="2"/>
      <c r="E23" s="43" t="str">
        <f>"P(x&gt;"&amp;(H17)&amp;")"</f>
        <v>P(x&gt;30)</v>
      </c>
      <c r="F23" s="44"/>
      <c r="G23" s="44"/>
      <c r="H23" s="39">
        <f>1-H21</f>
        <v>0.13085229789539032</v>
      </c>
      <c r="I23" s="39"/>
      <c r="J23" s="40"/>
      <c r="K23" s="2"/>
      <c r="L23" s="51" t="str">
        <f>"P(x&gt;="&amp;(O17)&amp;")"</f>
        <v>P(x&gt;=8)</v>
      </c>
      <c r="M23" s="52"/>
      <c r="N23" s="52"/>
      <c r="O23" s="80">
        <f>1-O21</f>
        <v>5.1133615792847364E-2</v>
      </c>
      <c r="P23" s="80"/>
      <c r="Q23" s="81"/>
      <c r="R23" s="2"/>
      <c r="S23" s="2"/>
      <c r="T23" s="85" t="str">
        <f>"P("&amp;(X17)&amp;"&lt;x&lt;"&amp;(X18)&amp;")"</f>
        <v>P(-100&lt;x&lt;100)</v>
      </c>
      <c r="U23" s="86"/>
      <c r="V23" s="86"/>
      <c r="W23" s="86"/>
      <c r="X23" s="39">
        <f>ABS(X21-X22)</f>
        <v>0.59534323807271394</v>
      </c>
      <c r="Y23" s="39"/>
      <c r="Z23" s="40"/>
      <c r="AA23" s="2"/>
      <c r="AB23" s="2"/>
      <c r="AC23" s="2"/>
      <c r="AD23" s="12"/>
      <c r="AE23" s="2"/>
      <c r="AF23" s="2"/>
      <c r="AG23" s="2"/>
      <c r="AH23" s="2"/>
      <c r="AI23" s="51" t="str">
        <f>"PDF("&amp;(AL17)&amp;")"</f>
        <v>PDF(500)</v>
      </c>
      <c r="AJ23" s="52"/>
      <c r="AK23" s="52"/>
      <c r="AL23" s="49">
        <f>WEIBULL(AL17,AL18,AL20,FALSE)</f>
        <v>3.0326532985631678E-4</v>
      </c>
      <c r="AM23" s="49"/>
      <c r="AN23" s="50"/>
      <c r="AO23" s="2"/>
      <c r="AP23" s="2"/>
      <c r="AQ23" s="2"/>
      <c r="AR23" s="2"/>
      <c r="AS23" s="2"/>
    </row>
    <row r="24" spans="1:256" ht="13.7" customHeight="1" x14ac:dyDescent="0.2">
      <c r="A24" s="2"/>
      <c r="B24" s="2"/>
      <c r="C24" s="2"/>
      <c r="D24" s="2"/>
      <c r="E24" s="51" t="str">
        <f>"P(x&gt;="&amp;(H17)&amp;")"</f>
        <v>P(x&gt;=30)</v>
      </c>
      <c r="F24" s="52"/>
      <c r="G24" s="52"/>
      <c r="H24" s="80">
        <f>1-H22</f>
        <v>0.17647074265671381</v>
      </c>
      <c r="I24" s="80"/>
      <c r="J24" s="81"/>
      <c r="K24" s="2"/>
      <c r="L24" s="2"/>
      <c r="M24" s="2"/>
      <c r="N24" s="12"/>
      <c r="O24" s="2"/>
      <c r="P24" s="2"/>
      <c r="Q24" s="2"/>
      <c r="R24" s="2"/>
      <c r="S24" s="2"/>
      <c r="T24" s="53" t="str">
        <f>"NDF("&amp;(X17)&amp;")"</f>
        <v>NDF(-100)</v>
      </c>
      <c r="U24" s="54"/>
      <c r="V24" s="54"/>
      <c r="W24" s="54"/>
      <c r="X24" s="47">
        <f>NORMDIST(X17,X19,X20,FALSE)</f>
        <v>2.3492656284191879E-3</v>
      </c>
      <c r="Y24" s="47"/>
      <c r="Z24" s="48"/>
      <c r="AA24" s="2"/>
      <c r="AB24" s="2"/>
      <c r="AC24" s="2"/>
      <c r="AD24" s="8"/>
      <c r="AE24" s="2"/>
      <c r="AF24" s="2"/>
      <c r="AG24" s="2"/>
      <c r="AH24" s="2"/>
      <c r="AI24" s="2"/>
      <c r="AJ24" s="2"/>
      <c r="AK24" s="12"/>
      <c r="AL24" s="2"/>
      <c r="AM24" s="2"/>
      <c r="AN24" s="2"/>
      <c r="AO24" s="2"/>
      <c r="AP24" s="2"/>
      <c r="AQ24" s="2"/>
      <c r="AR24" s="2"/>
      <c r="AS24" s="2"/>
    </row>
    <row r="25" spans="1:256" ht="13.7" customHeight="1" x14ac:dyDescent="0.2">
      <c r="A25" s="2"/>
      <c r="B25" s="2"/>
      <c r="C25" s="2"/>
      <c r="D25" s="2"/>
      <c r="E25" s="2"/>
      <c r="F25" s="2"/>
      <c r="G25" s="2"/>
      <c r="H25" s="11"/>
      <c r="I25" s="5"/>
      <c r="J25" s="5"/>
      <c r="K25" s="5"/>
      <c r="L25" s="5"/>
      <c r="M25" s="5"/>
      <c r="N25" s="9"/>
      <c r="O25" s="2"/>
      <c r="P25" s="2"/>
      <c r="Q25" s="2"/>
      <c r="R25" s="2"/>
      <c r="S25" s="2"/>
      <c r="T25" s="45" t="str">
        <f>"NDF("&amp;(X18)&amp;")"</f>
        <v>NDF(100)</v>
      </c>
      <c r="U25" s="46"/>
      <c r="V25" s="46"/>
      <c r="W25" s="46"/>
      <c r="X25" s="49">
        <f>NORMDIST(X18,X19,X20,FALSE)</f>
        <v>2.3492656284191879E-3</v>
      </c>
      <c r="Y25" s="49"/>
      <c r="Z25" s="50"/>
      <c r="AA25" s="2"/>
      <c r="AB25" s="2"/>
      <c r="AC25" s="2"/>
      <c r="AD25" s="8"/>
      <c r="AE25" s="2"/>
      <c r="AF25" s="2"/>
      <c r="AG25" s="2"/>
      <c r="AH25" s="2"/>
      <c r="AI25" s="2"/>
      <c r="AJ25" s="2"/>
      <c r="AK25" s="8"/>
      <c r="AL25" s="2"/>
      <c r="AM25" s="2"/>
      <c r="AN25" s="2"/>
      <c r="AO25" s="2"/>
      <c r="AP25" s="2"/>
      <c r="AQ25" s="2"/>
      <c r="AR25" s="2"/>
      <c r="AS25" s="2"/>
    </row>
    <row r="26" spans="1:256" ht="13.7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7"/>
      <c r="M26" s="6"/>
      <c r="N26" s="6"/>
      <c r="O26" s="6"/>
      <c r="P26" s="6"/>
      <c r="Q26" s="2"/>
      <c r="R26" s="2"/>
      <c r="S26" s="2"/>
      <c r="T26" s="2"/>
      <c r="U26" s="2"/>
      <c r="V26" s="2"/>
      <c r="W26" s="2"/>
      <c r="X26" s="10"/>
      <c r="Y26" s="6"/>
      <c r="Z26" s="6"/>
      <c r="AA26" s="6"/>
      <c r="AB26" s="6"/>
      <c r="AC26" s="6"/>
      <c r="AD26" s="9"/>
      <c r="AE26" s="6"/>
      <c r="AF26" s="6"/>
      <c r="AG26" s="6"/>
      <c r="AH26" s="6"/>
      <c r="AI26" s="6"/>
      <c r="AJ26" s="6"/>
      <c r="AK26" s="8"/>
      <c r="AL26" s="2"/>
      <c r="AM26" s="2"/>
      <c r="AN26" s="2"/>
      <c r="AO26" s="2"/>
      <c r="AP26" s="2"/>
      <c r="AQ26" s="2"/>
      <c r="AR26" s="2"/>
      <c r="AS26" s="2"/>
    </row>
    <row r="27" spans="1:256" ht="13.7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7"/>
      <c r="M27" s="6"/>
      <c r="N27" s="6"/>
      <c r="O27" s="6"/>
      <c r="P27" s="6"/>
      <c r="Q27" s="2"/>
      <c r="R27" s="2"/>
      <c r="S27" s="2"/>
      <c r="T27" s="2"/>
      <c r="U27" s="2"/>
      <c r="V27" s="2"/>
      <c r="W27" s="2"/>
      <c r="X27" s="36" t="s">
        <v>3</v>
      </c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8"/>
      <c r="AL27" s="2"/>
      <c r="AM27" s="2"/>
      <c r="AN27" s="2"/>
      <c r="AO27" s="2"/>
      <c r="AP27" s="2"/>
      <c r="AQ27" s="2"/>
      <c r="AR27" s="2"/>
      <c r="AS27" s="2"/>
    </row>
    <row r="28" spans="1:256" ht="13.7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7"/>
      <c r="M28" s="6"/>
      <c r="N28" s="6"/>
      <c r="O28" s="6"/>
      <c r="P28" s="6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4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</row>
    <row r="29" spans="1:256" ht="13.7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7"/>
      <c r="M29" s="6"/>
      <c r="N29" s="6"/>
      <c r="O29" s="6"/>
      <c r="P29" s="6"/>
      <c r="Q29" s="2"/>
      <c r="R29" s="2"/>
      <c r="S29" s="2"/>
      <c r="T29" s="2"/>
      <c r="U29" s="2"/>
      <c r="V29" s="2"/>
      <c r="W29" s="2"/>
      <c r="X29" s="36" t="s">
        <v>2</v>
      </c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8"/>
      <c r="AL29" s="2"/>
      <c r="AM29" s="2"/>
      <c r="AN29" s="2"/>
      <c r="AO29" s="2"/>
      <c r="AP29" s="2"/>
      <c r="AQ29" s="2"/>
      <c r="AR29" s="2"/>
      <c r="AS29" s="2"/>
    </row>
    <row r="30" spans="1:256" ht="13.7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7"/>
      <c r="M30" s="6"/>
      <c r="N30" s="6"/>
      <c r="O30" s="6"/>
      <c r="P30" s="6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4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</row>
    <row r="31" spans="1:256" ht="13.7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7"/>
      <c r="M31" s="6"/>
      <c r="N31" s="6"/>
      <c r="O31" s="6"/>
      <c r="P31" s="6"/>
      <c r="Q31" s="2"/>
      <c r="R31" s="2"/>
      <c r="S31" s="2"/>
      <c r="T31" s="2"/>
      <c r="U31" s="2"/>
      <c r="V31" s="2"/>
      <c r="W31" s="2"/>
      <c r="X31" s="36" t="s">
        <v>1</v>
      </c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8"/>
      <c r="AL31" s="2"/>
      <c r="AM31" s="2"/>
      <c r="AN31" s="2"/>
      <c r="AO31" s="2"/>
      <c r="AP31" s="2"/>
      <c r="AQ31" s="2"/>
      <c r="AR31" s="2"/>
      <c r="AS31" s="2"/>
    </row>
    <row r="32" spans="1:256" ht="13.7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3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4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</row>
    <row r="33" spans="1:45" ht="13.7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3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</row>
    <row r="34" spans="1:45" ht="13.7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36" t="s">
        <v>0</v>
      </c>
      <c r="T34" s="59"/>
      <c r="U34" s="59"/>
      <c r="V34" s="60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</row>
    <row r="35" spans="1:45" ht="13.7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</row>
    <row r="36" spans="1:45" ht="13.7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</row>
    <row r="37" spans="1:45" ht="13.7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</row>
    <row r="38" spans="1:45" ht="13.7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</row>
    <row r="39" spans="1:45" ht="13.7" customHeight="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</row>
    <row r="40" spans="1:45" ht="13.7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</row>
  </sheetData>
  <sheetProtection password="9C7D" sheet="1" objects="1" scenarios="1"/>
  <mergeCells count="103">
    <mergeCell ref="E16:J16"/>
    <mergeCell ref="E17:G17"/>
    <mergeCell ref="H17:J17"/>
    <mergeCell ref="E18:G18"/>
    <mergeCell ref="L17:N17"/>
    <mergeCell ref="O17:Q17"/>
    <mergeCell ref="AB16:AG16"/>
    <mergeCell ref="AL19:AN19"/>
    <mergeCell ref="L10:AD10"/>
    <mergeCell ref="L16:Q16"/>
    <mergeCell ref="L18:N18"/>
    <mergeCell ref="O18:Q18"/>
    <mergeCell ref="H18:J18"/>
    <mergeCell ref="AE19:AG19"/>
    <mergeCell ref="L19:N19"/>
    <mergeCell ref="O19:Q19"/>
    <mergeCell ref="AB18:AD18"/>
    <mergeCell ref="H14:N14"/>
    <mergeCell ref="AB19:AD19"/>
    <mergeCell ref="L12:AD12"/>
    <mergeCell ref="X17:Z17"/>
    <mergeCell ref="AI18:AK18"/>
    <mergeCell ref="AL18:AN18"/>
    <mergeCell ref="AI19:AK19"/>
    <mergeCell ref="E23:G23"/>
    <mergeCell ref="H23:J23"/>
    <mergeCell ref="E24:G24"/>
    <mergeCell ref="H24:J24"/>
    <mergeCell ref="E22:G22"/>
    <mergeCell ref="H22:J22"/>
    <mergeCell ref="AB17:AD17"/>
    <mergeCell ref="AE17:AG17"/>
    <mergeCell ref="AL20:AN20"/>
    <mergeCell ref="AI21:AK21"/>
    <mergeCell ref="AL21:AN21"/>
    <mergeCell ref="E21:G21"/>
    <mergeCell ref="H20:J20"/>
    <mergeCell ref="O20:Q20"/>
    <mergeCell ref="H21:J21"/>
    <mergeCell ref="L20:N20"/>
    <mergeCell ref="H19:J19"/>
    <mergeCell ref="E20:G20"/>
    <mergeCell ref="E19:G19"/>
    <mergeCell ref="AI17:AK17"/>
    <mergeCell ref="AL17:AN17"/>
    <mergeCell ref="AE18:AG18"/>
    <mergeCell ref="X18:Z18"/>
    <mergeCell ref="X19:Z19"/>
    <mergeCell ref="O22:Q22"/>
    <mergeCell ref="L21:N21"/>
    <mergeCell ref="O21:Q21"/>
    <mergeCell ref="AE20:AG20"/>
    <mergeCell ref="AB22:AD22"/>
    <mergeCell ref="AE22:AG22"/>
    <mergeCell ref="L23:N23"/>
    <mergeCell ref="O23:Q23"/>
    <mergeCell ref="AL23:AN23"/>
    <mergeCell ref="AI22:AK22"/>
    <mergeCell ref="AL22:AN22"/>
    <mergeCell ref="AI20:AK20"/>
    <mergeCell ref="AE21:AG21"/>
    <mergeCell ref="X20:Z20"/>
    <mergeCell ref="T23:W23"/>
    <mergeCell ref="L22:N22"/>
    <mergeCell ref="A3:C3"/>
    <mergeCell ref="I1:AK2"/>
    <mergeCell ref="S8:V8"/>
    <mergeCell ref="A5:L5"/>
    <mergeCell ref="M5:X5"/>
    <mergeCell ref="Y5:AF5"/>
    <mergeCell ref="AG5:AN5"/>
    <mergeCell ref="A4:L4"/>
    <mergeCell ref="M4:X4"/>
    <mergeCell ref="Y4:AF4"/>
    <mergeCell ref="AB20:AD20"/>
    <mergeCell ref="T24:W24"/>
    <mergeCell ref="AG4:AN4"/>
    <mergeCell ref="AM1:AS1"/>
    <mergeCell ref="AM2:AS2"/>
    <mergeCell ref="S34:V34"/>
    <mergeCell ref="T17:W17"/>
    <mergeCell ref="T18:W18"/>
    <mergeCell ref="T19:W19"/>
    <mergeCell ref="T20:W20"/>
    <mergeCell ref="T22:W22"/>
    <mergeCell ref="T21:W21"/>
    <mergeCell ref="X14:AK14"/>
    <mergeCell ref="T16:Z16"/>
    <mergeCell ref="AI16:AN16"/>
    <mergeCell ref="AP4:AS4"/>
    <mergeCell ref="AP5:AS5"/>
    <mergeCell ref="AP3:AS3"/>
    <mergeCell ref="X29:AK29"/>
    <mergeCell ref="X31:AK31"/>
    <mergeCell ref="X22:Z22"/>
    <mergeCell ref="X23:Z23"/>
    <mergeCell ref="X21:Z21"/>
    <mergeCell ref="AB21:AD21"/>
    <mergeCell ref="T25:W25"/>
    <mergeCell ref="X27:AK27"/>
    <mergeCell ref="X24:Z24"/>
    <mergeCell ref="X25:Z25"/>
    <mergeCell ref="AI23:AK23"/>
  </mergeCells>
  <hyperlinks>
    <hyperlink ref="AM1" r:id="rId1" display="www.LEANMAP.com"/>
  </hyperlinks>
  <printOptions horizontalCentered="1"/>
  <pageMargins left="0.5" right="0.5" top="0.5" bottom="0.5" header="0.5" footer="0.5"/>
  <pageSetup orientation="landscape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Probability Distribution</vt:lpstr>
      <vt:lpstr>Sheet1</vt:lpstr>
      <vt:lpstr>Sheet2</vt:lpstr>
      <vt:lpstr>Sheet3</vt:lpstr>
      <vt:lpstr>'Probability Distribution'!Print_Area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2012-01-18T12:08:59Z</dcterms:created>
  <dcterms:modified xsi:type="dcterms:W3CDTF">2012-01-18T14:18:12Z</dcterms:modified>
</cp:coreProperties>
</file>